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3" sheetId="1" r:id="rId1"/>
    <sheet name="приложение 1" sheetId="2" r:id="rId2"/>
    <sheet name="приложение 2" sheetId="3" r:id="rId3"/>
  </sheets>
  <definedNames/>
  <calcPr fullCalcOnLoad="1"/>
</workbook>
</file>

<file path=xl/sharedStrings.xml><?xml version="1.0" encoding="utf-8"?>
<sst xmlns="http://schemas.openxmlformats.org/spreadsheetml/2006/main" count="1551" uniqueCount="560">
  <si>
    <t xml:space="preserve">          Капитальный ремонт и ремонт автомобильных дорог общего пользования местного значения населенных пунктов</t>
  </si>
  <si>
    <t xml:space="preserve">         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</si>
  <si>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 xml:space="preserve">        Областная целевая программа "Энергосбережение  в Свердловской области" на 2011-2015 годы</t>
  </si>
  <si>
    <t xml:space="preserve">          Обеспечение  государстенных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</t>
  </si>
  <si>
    <t xml:space="preserve">          Информатизация муниципальных библиотек, в том числе 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</t>
  </si>
  <si>
    <t xml:space="preserve">          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 и санитарного законодательства и (или) оснащение таких учреждений специальным оборудо</t>
  </si>
  <si>
    <t>Код целевой статьи</t>
  </si>
  <si>
    <t xml:space="preserve">муниципального образования </t>
  </si>
  <si>
    <t>Номер строки</t>
  </si>
  <si>
    <t>Код раздела, подраз-дела</t>
  </si>
  <si>
    <t>Исполненено</t>
  </si>
  <si>
    <t>3</t>
  </si>
  <si>
    <t>4</t>
  </si>
  <si>
    <t>5</t>
  </si>
  <si>
    <t xml:space="preserve">Исполнение муниципальных гарантий муниципального района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</t>
  </si>
  <si>
    <t>в том числе:</t>
  </si>
  <si>
    <t>Источники внутреннего финансирования дефицита местного бюджета</t>
  </si>
  <si>
    <t>Источники финансирования дефицита местного бюджета</t>
  </si>
  <si>
    <t>901 00 00 00 00 00 0000 000</t>
  </si>
  <si>
    <t>Администрация муниципального образования</t>
  </si>
  <si>
    <t>Приложение № 2</t>
  </si>
  <si>
    <t>Наименование раздела, подраздела, целевой статьи или вида расходов</t>
  </si>
  <si>
    <t>Приложение № 3</t>
  </si>
  <si>
    <t>Наименование источников внутреннего финансирования бюджета</t>
  </si>
  <si>
    <t>КБК</t>
  </si>
  <si>
    <t xml:space="preserve">Увеличение прочих остатков денежных средств бюджета муниципального района </t>
  </si>
  <si>
    <t>901 01 05 02 01 05 0000 510</t>
  </si>
  <si>
    <t>Уменьшение прочих остатков денежных средств бюджета муниципального района</t>
  </si>
  <si>
    <t>901 01 05 02 01 05 0000 610</t>
  </si>
  <si>
    <t>901 01 06 04 00 05 0000 810</t>
  </si>
  <si>
    <t>Возврат бюджетных кредитов, предоставленных юридическим лицам из бюджета муниципального района  в валюте Российской Федерации</t>
  </si>
  <si>
    <t>901 01 06 05 01 05 0000 640</t>
  </si>
  <si>
    <t>Код вида расходов</t>
  </si>
  <si>
    <t>901 01 03 00 00 05 0000 810</t>
  </si>
  <si>
    <t>901 01 03 00 00 05 0000 710</t>
  </si>
  <si>
    <t>Получение кредитов от других бюджетов бюджетной системы Российской Федерации бюджетом мунципального района  в валюте Российской Федерации</t>
  </si>
  <si>
    <t>Погашение бюджетом субъекта Российской Федерации кредитов от других бюджетов бюджетной системы Российской Федерации в валюте Российской Федерации</t>
  </si>
  <si>
    <t>Камышловский муниципальный район</t>
  </si>
  <si>
    <t>000</t>
  </si>
  <si>
    <t>0100</t>
  </si>
  <si>
    <t>0000000</t>
  </si>
  <si>
    <t>0102</t>
  </si>
  <si>
    <t>0020000</t>
  </si>
  <si>
    <t>0020300</t>
  </si>
  <si>
    <t>500</t>
  </si>
  <si>
    <t>0103</t>
  </si>
  <si>
    <t>0020400</t>
  </si>
  <si>
    <t>0021100</t>
  </si>
  <si>
    <t>0021200</t>
  </si>
  <si>
    <t>0104</t>
  </si>
  <si>
    <t>0106</t>
  </si>
  <si>
    <t>0022500</t>
  </si>
  <si>
    <t>0107</t>
  </si>
  <si>
    <t>0200000</t>
  </si>
  <si>
    <t>0200002</t>
  </si>
  <si>
    <t>0111</t>
  </si>
  <si>
    <t xml:space="preserve">      Резервные фонды</t>
  </si>
  <si>
    <t>0700000</t>
  </si>
  <si>
    <t>0700500</t>
  </si>
  <si>
    <t>013</t>
  </si>
  <si>
    <t>0113</t>
  </si>
  <si>
    <t>0920000</t>
  </si>
  <si>
    <t>0920313</t>
  </si>
  <si>
    <t>0920314</t>
  </si>
  <si>
    <t>0930000</t>
  </si>
  <si>
    <t>0939900</t>
  </si>
  <si>
    <t>001</t>
  </si>
  <si>
    <t>5250000</t>
  </si>
  <si>
    <t>5250200</t>
  </si>
  <si>
    <t>5250600</t>
  </si>
  <si>
    <t>5250700</t>
  </si>
  <si>
    <t>7950000</t>
  </si>
  <si>
    <t>7958900</t>
  </si>
  <si>
    <t>022</t>
  </si>
  <si>
    <t>0300</t>
  </si>
  <si>
    <t>0302</t>
  </si>
  <si>
    <t>7958500</t>
  </si>
  <si>
    <t>0309</t>
  </si>
  <si>
    <t>2180000</t>
  </si>
  <si>
    <t>2180100</t>
  </si>
  <si>
    <t>0314</t>
  </si>
  <si>
    <t>7959600</t>
  </si>
  <si>
    <t>0400</t>
  </si>
  <si>
    <t>0405</t>
  </si>
  <si>
    <t>7959300</t>
  </si>
  <si>
    <t>0406</t>
  </si>
  <si>
    <t>2800000</t>
  </si>
  <si>
    <t>2800300</t>
  </si>
  <si>
    <t>0408</t>
  </si>
  <si>
    <t>7958200</t>
  </si>
  <si>
    <t>0409</t>
  </si>
  <si>
    <t>0410</t>
  </si>
  <si>
    <t>7958000</t>
  </si>
  <si>
    <t>8150000</t>
  </si>
  <si>
    <t>0412</t>
  </si>
  <si>
    <t>0920315</t>
  </si>
  <si>
    <t>7958100</t>
  </si>
  <si>
    <t>7958300</t>
  </si>
  <si>
    <t>7958400</t>
  </si>
  <si>
    <t>8030000</t>
  </si>
  <si>
    <t>8030207</t>
  </si>
  <si>
    <t>8040000</t>
  </si>
  <si>
    <t>8040600</t>
  </si>
  <si>
    <t>8060000</t>
  </si>
  <si>
    <t>8060099</t>
  </si>
  <si>
    <t>0500</t>
  </si>
  <si>
    <t>0501</t>
  </si>
  <si>
    <t>7957700</t>
  </si>
  <si>
    <t>0502</t>
  </si>
  <si>
    <t>7957800</t>
  </si>
  <si>
    <t>0505</t>
  </si>
  <si>
    <t>7959200</t>
  </si>
  <si>
    <t>0600</t>
  </si>
  <si>
    <t>0605</t>
  </si>
  <si>
    <t>7959000</t>
  </si>
  <si>
    <t>0700</t>
  </si>
  <si>
    <t>0701</t>
  </si>
  <si>
    <t>4200000</t>
  </si>
  <si>
    <t>4209900</t>
  </si>
  <si>
    <t>4209911</t>
  </si>
  <si>
    <t>5260200</t>
  </si>
  <si>
    <t>7957900</t>
  </si>
  <si>
    <t>0702</t>
  </si>
  <si>
    <t>4210000</t>
  </si>
  <si>
    <t>4219900</t>
  </si>
  <si>
    <t>4230000</t>
  </si>
  <si>
    <t>4239900</t>
  </si>
  <si>
    <t>5200000</t>
  </si>
  <si>
    <t>5200900</t>
  </si>
  <si>
    <t>5240200</t>
  </si>
  <si>
    <t>5250110</t>
  </si>
  <si>
    <t>5250120</t>
  </si>
  <si>
    <t>5250130</t>
  </si>
  <si>
    <t>7958700</t>
  </si>
  <si>
    <t>7959500</t>
  </si>
  <si>
    <t>8110000</t>
  </si>
  <si>
    <t>8110010</t>
  </si>
  <si>
    <t>8110020</t>
  </si>
  <si>
    <t>8130000</t>
  </si>
  <si>
    <t>8130106</t>
  </si>
  <si>
    <t>0707</t>
  </si>
  <si>
    <t>4320000</t>
  </si>
  <si>
    <t>4320200</t>
  </si>
  <si>
    <t>7958800</t>
  </si>
  <si>
    <t>7959100</t>
  </si>
  <si>
    <t>0709</t>
  </si>
  <si>
    <t>4520000</t>
  </si>
  <si>
    <t>4529900</t>
  </si>
  <si>
    <t>0800</t>
  </si>
  <si>
    <t>0801</t>
  </si>
  <si>
    <t>4400000</t>
  </si>
  <si>
    <t>4409900</t>
  </si>
  <si>
    <t>4420000</t>
  </si>
  <si>
    <t>4429900</t>
  </si>
  <si>
    <t>8170000</t>
  </si>
  <si>
    <t>8170001</t>
  </si>
  <si>
    <t>0804</t>
  </si>
  <si>
    <t>1000</t>
  </si>
  <si>
    <t>1001</t>
  </si>
  <si>
    <t>4910000</t>
  </si>
  <si>
    <t>4910100</t>
  </si>
  <si>
    <t>005</t>
  </si>
  <si>
    <t>1003</t>
  </si>
  <si>
    <t>5050000</t>
  </si>
  <si>
    <t>5054600</t>
  </si>
  <si>
    <t>5250300</t>
  </si>
  <si>
    <t>004</t>
  </si>
  <si>
    <t>5250500</t>
  </si>
  <si>
    <t>7958600</t>
  </si>
  <si>
    <t>8040500</t>
  </si>
  <si>
    <t>8250000</t>
  </si>
  <si>
    <t>8250101</t>
  </si>
  <si>
    <t>8250102</t>
  </si>
  <si>
    <t>1006</t>
  </si>
  <si>
    <t>1100</t>
  </si>
  <si>
    <t>1102</t>
  </si>
  <si>
    <t>7959400</t>
  </si>
  <si>
    <t>1105</t>
  </si>
  <si>
    <t>4820000</t>
  </si>
  <si>
    <t>4829901</t>
  </si>
  <si>
    <t>1400</t>
  </si>
  <si>
    <t>1401</t>
  </si>
  <si>
    <t>5160000</t>
  </si>
  <si>
    <t>5160100</t>
  </si>
  <si>
    <t>008</t>
  </si>
  <si>
    <t>5250400</t>
  </si>
  <si>
    <t>011</t>
  </si>
  <si>
    <t>1403</t>
  </si>
  <si>
    <t>0010000</t>
  </si>
  <si>
    <t>0013600</t>
  </si>
  <si>
    <t>010</t>
  </si>
  <si>
    <t>0014000</t>
  </si>
  <si>
    <t>5210000</t>
  </si>
  <si>
    <t>5210300</t>
  </si>
  <si>
    <t>5210391</t>
  </si>
  <si>
    <t>8030209</t>
  </si>
  <si>
    <t>8030210</t>
  </si>
  <si>
    <t>8170003</t>
  </si>
  <si>
    <t>8190000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</si>
  <si>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</si>
  <si>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</si>
  <si>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          Глава муниципального образования</t>
  </si>
  <si>
    <t xml:space="preserve">            Выполнение функций органами местного самоуправления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</si>
  <si>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</si>
  <si>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Центральный аппарат</t>
  </si>
  <si>
    <t xml:space="preserve">          Председатель представительного органа муниципального образования</t>
  </si>
  <si>
    <t xml:space="preserve">          Депутаты представительного органа муниципального образования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</si>
  <si>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</si>
  <si>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</si>
  <si>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от 24.07.2012г. № 650</t>
  </si>
  <si>
    <t xml:space="preserve">    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 из них:</t>
  </si>
  <si>
    <t xml:space="preserve">    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казенных)из них:</t>
  </si>
  <si>
    <t xml:space="preserve">Камышловский </t>
  </si>
  <si>
    <t>муниципальный район</t>
  </si>
  <si>
    <r>
      <t xml:space="preserve">    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участков, </t>
    </r>
    <r>
      <rPr>
        <sz val="10"/>
        <rFont val="Arial Cyr"/>
        <family val="0"/>
      </rPr>
      <t>в т.ч.:</t>
    </r>
  </si>
  <si>
    <t xml:space="preserve">    Налоги на прибыль, доходы</t>
  </si>
  <si>
    <t xml:space="preserve">   Налоговые и неналоговые доходы</t>
  </si>
  <si>
    <t xml:space="preserve">    Задолженность по отменным налогам,сборам и иным обязательным платежам</t>
  </si>
  <si>
    <t xml:space="preserve">    Общегосударственные вопросы</t>
  </si>
  <si>
    <t xml:space="preserve">          Руководитель контрольно-счетной палаты муниципального образования и его заместители 
</t>
  </si>
  <si>
    <t xml:space="preserve">      Обеспечение проведения выборов и референдумов</t>
  </si>
  <si>
    <t xml:space="preserve">        Проведение выборов и референдумов</t>
  </si>
  <si>
    <t xml:space="preserve">          Проведение выборов в представительные органы муниципального образования</t>
  </si>
  <si>
    <t xml:space="preserve">        Резервные фонды</t>
  </si>
  <si>
    <t xml:space="preserve">          Резервные фонды местных администраций</t>
  </si>
  <si>
    <t xml:space="preserve">            Прочие расходы</t>
  </si>
  <si>
    <t xml:space="preserve">      Другие общегосударственные вопросы</t>
  </si>
  <si>
    <t xml:space="preserve">        Реализация государственных функций, связанных с общегосударственным управлением</t>
  </si>
  <si>
    <t xml:space="preserve">          Содержание и ремонт объектов недвижимости, находящихся в казне муниципального образования</t>
  </si>
  <si>
    <t xml:space="preserve">          Выполнение других обязательств государства в области здравоохранения</t>
  </si>
  <si>
    <t xml:space="preserve">        Учреждения по обеспечению хозяйственного обслуживания</t>
  </si>
  <si>
    <t xml:space="preserve">          Обеспечение деятельности подведомственных учреждений</t>
  </si>
  <si>
    <t xml:space="preserve">            Выполнение функций бюджетными учреждениями</t>
  </si>
  <si>
    <t xml:space="preserve">        Областная целевая программа "Развитие агропромышленного комплекса и сельских населенных пунктов Свердловской области" ("Уральская деревня") на 2012-2015 годы</t>
  </si>
  <si>
    <t xml:space="preserve">         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</si>
  <si>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</si>
  <si>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     Осуществление государственного полномочия Свердловской области по созданию административных комиссий</t>
  </si>
  <si>
    <t xml:space="preserve">        Муниципальные целевые программы</t>
  </si>
  <si>
    <t xml:space="preserve">          Программа "Развитие местного самоуправления  в Камышловском муниципальном  районе" на 2010-2012 годы</t>
  </si>
  <si>
    <t xml:space="preserve">            Мероприятия</t>
  </si>
  <si>
    <t xml:space="preserve">    НАЦИОНАЛЬНАЯ БЕЗОПАСНОСТЬ И ПРАВООХРАНИТЕЛЬНАЯ ДЕЯТЕЛЬНОСТЬ</t>
  </si>
  <si>
    <t xml:space="preserve">      Органы внутренних дел</t>
  </si>
  <si>
    <t xml:space="preserve">          Программа  "Профилактика правонарушений на территории муниципального образования Камышловский муниципальный район" на 2011 - 2013 годы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</si>
  <si>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</si>
  <si>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    Мероприятия по предупреждению и ликвидации последствий чрезвычайных ситуаций и стихийных бедствий</t>
  </si>
  <si>
    <t xml:space="preserve">          Предупреждение и ликвидация последствий чрезвычайных ситуаций и стихийных бедствий природного и техногенного характера</t>
  </si>
  <si>
    <t xml:space="preserve">      Другие вопросы в области национальной безопасности и правоохранительной деятельности</t>
  </si>
  <si>
    <t xml:space="preserve">          Программа "Противодействие экстремизму и профилактика терроризма на территории муниципального образования Камышловский муниципальный район" на 2012-2014 годы</t>
  </si>
  <si>
    <t xml:space="preserve">    НАЦИОНАЛЬНАЯ ЭКОНОМИКА</t>
  </si>
  <si>
    <t xml:space="preserve">      Сельское хозяйство и рыболовство</t>
  </si>
  <si>
    <t xml:space="preserve">          Программа "Создание условий для развития сельскохозяйственного производства, расширения рынка сельскохозяйственной продукции, сырья и продовольствия в муниципальном образовании Камышловский муниципальный район" на 2012-2015 годы</t>
  </si>
  <si>
    <t xml:space="preserve">      Водные ресурсы</t>
  </si>
  <si>
    <t xml:space="preserve">        Водохозяйственные мероприятия</t>
  </si>
  <si>
    <t xml:space="preserve">         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</si>
  <si>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 xml:space="preserve">      Транспорт</t>
  </si>
  <si>
    <t xml:space="preserve">          Программа "Повышение безопасности дорожного движения на территории муниципального образования Камышловский муниципальный район на 2011-2020 годы"</t>
  </si>
  <si>
    <t xml:space="preserve">      Дорожное хозяйство, дорожные фонды</t>
  </si>
  <si>
    <t xml:space="preserve">      Связь и информатика</t>
  </si>
  <si>
    <t xml:space="preserve">          Программа "Развитие информационного общества в муниципальном образовании Камышловский муниципальный район на 2011-2015 годы"</t>
  </si>
  <si>
    <t xml:space="preserve">        Областная целевая программа «Информационное общество Свердловской области» на 2011-2015 годы</t>
  </si>
  <si>
    <t xml:space="preserve">      Другие вопросы в области национальной экономики</t>
  </si>
  <si>
    <t xml:space="preserve">          Выполнение других обязательств государства по осуществлению мероприятий по оформлению права собственности на автомобильные дороги местного значения</t>
  </si>
  <si>
    <t xml:space="preserve">          Программа "Развитие  субъектов малого и среднего предпринимательства в муниципальном образовании Камышловский муниципальный район на период 2012 - 2015 годов"</t>
  </si>
  <si>
    <t xml:space="preserve">          Программа "Подготовка документов территориального планирования Камышловского муниципального района на 2011-2013 годы"</t>
  </si>
  <si>
    <t xml:space="preserve">          Программа "Развитие потребительского рынка в муниципальном образовании Камышловский муниципальный район на период 2012 - 2014 годов"</t>
  </si>
  <si>
    <t xml:space="preserve">        Областная целевая программа «Развитие транспортного комплекса Свердловской области» на 2011-2016 годы</t>
  </si>
  <si>
    <t xml:space="preserve">          Осуществление мероприятий по постановке на учет бесхозяйных автомобильных дорог, находящихся на территориях муниципальных образований в Свердловской области, и оформлению права собственности на них</t>
  </si>
  <si>
    <t xml:space="preserve">        Областная целевая программа «Развитие жилищного комплекса в Свердловской области» на 2011-2015 годы</t>
  </si>
  <si>
    <t xml:space="preserve">          Подпрограмма «Подготовка документов территориального планирования, градостроительного зонирования и документации по планировке территории»</t>
  </si>
  <si>
    <t xml:space="preserve">        Областная целевая программа «Развитие субъектов малого и среднего предпринимательства в Свердловской области» на 2011-2015 годы</t>
  </si>
  <si>
    <t xml:space="preserve">          Реализация мероприятий областной целевой программы "Развитие субъектов малого и среднего предпринимательства в Свердловской области" на 2011-2015 годы</t>
  </si>
  <si>
    <t xml:space="preserve">    ЖИЛИЩНО-КОММУНАЛЬНОЕ ХОЗЯЙСТВО</t>
  </si>
  <si>
    <t xml:space="preserve">      Жилищное хозяйство</t>
  </si>
  <si>
    <t xml:space="preserve">          Программа "Обеспечение жильем граждан, проживающих в сельской местности, в том числе молодых семей и молодых специалистов муниципального образования Камышловский муниципальный район" на период 2010 - 2012 годы</t>
  </si>
  <si>
    <t xml:space="preserve">      Коммунальное хозяйство</t>
  </si>
  <si>
    <t xml:space="preserve">          Программа "Энергосбережение и повышение энергетической эффективности в муниципальном образовании Камышловский муниципальный район на 2012 год"</t>
  </si>
  <si>
    <t xml:space="preserve">      Другие вопросы в области жилищно-коммунального хозяйства</t>
  </si>
  <si>
    <t xml:space="preserve">          Программа "Развитие и модернизация объектов коммунальной инфраструктуры на территории муниципального образования Камышловский муниципальный район на 2012-2014 годы "</t>
  </si>
  <si>
    <t xml:space="preserve">    ОХРАНА ОКРУЖАЮЩЕЙ СРЕДЫ</t>
  </si>
  <si>
    <t xml:space="preserve">      Другие вопросы в области охраны окружающей среды</t>
  </si>
  <si>
    <t xml:space="preserve">          Программа "Охрана окружающей среды, утилизация и переработка бытовых и промышленных отходов в муниципальном образовании Камышловский муниципальный район на 2012 год"</t>
  </si>
  <si>
    <t xml:space="preserve">    ОБРАЗОВАНИЕ</t>
  </si>
  <si>
    <t xml:space="preserve">      Дошкольное образование</t>
  </si>
  <si>
    <t>Исполненено за полугодие 2012 года, в рублях</t>
  </si>
  <si>
    <t xml:space="preserve">          Финансирование расходов, связанных с воспитанием и обучением детей-инвалидов дошкольного возраста, проживающих в Свердловской области, на дому, в образовательных организациях дошкольного образования</t>
  </si>
  <si>
    <t xml:space="preserve">        Детские дошкольные учреждения</t>
  </si>
  <si>
    <t xml:space="preserve">          Обеспечение деятельности подведомственных учреждений в части приобретения продуктов питания за счет родительской платы</t>
  </si>
  <si>
    <t xml:space="preserve">          Программа "Развитие сети дошкольных образовательных учреждений в муниципальном образовании Камышловский муниципальный район" на 2010-2014 годы</t>
  </si>
  <si>
    <t xml:space="preserve">      Общее образование</t>
  </si>
  <si>
    <t xml:space="preserve">          Осуществление мероприятий по организации питания в муниципальных общеобразовательных учреждениях</t>
  </si>
  <si>
    <t xml:space="preserve">        Школы-детские сады, школы начальные, неполные средние и средние</t>
  </si>
  <si>
    <t xml:space="preserve">          Обеспечение деятельности подведведомственных учреждений</t>
  </si>
  <si>
    <t xml:space="preserve">        Учреждения по внешкольной работе с детьми</t>
  </si>
  <si>
    <t xml:space="preserve">        Иные безвозмездные и безвозвратные перечисления</t>
  </si>
  <si>
    <t xml:space="preserve">          Ежемесячное денежное вознаграждение за классное руководство</t>
  </si>
  <si>
    <t>Приложение № 1</t>
  </si>
  <si>
    <t>Код классификации доходов бюджета</t>
  </si>
  <si>
    <t>Наименование показателя</t>
  </si>
  <si>
    <t>Исполнено в процентах</t>
  </si>
  <si>
    <t>00010000000000000000</t>
  </si>
  <si>
    <t>18210100000000000000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</si>
  <si>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</si>
  <si>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18210500000000000000</t>
  </si>
  <si>
    <t xml:space="preserve">      НАЛОГИ НА СОВОКУПНЫЙ ДОХОД</t>
  </si>
  <si>
    <t>18210502000020000110</t>
  </si>
  <si>
    <t xml:space="preserve">      Единый налог на вмененный доход для отдельных видов деятельности</t>
  </si>
  <si>
    <t>18210502010021000110</t>
  </si>
  <si>
    <t>18210502020021000110</t>
  </si>
  <si>
    <t xml:space="preserve">      Единый налог на вмененный доход для отдельных видов деятельности (за налоговые периоды, истекшие до 1 января 2011 года)</t>
  </si>
  <si>
    <t>18210503000010000110</t>
  </si>
  <si>
    <t xml:space="preserve">      Единый сельскохозяйственный налог</t>
  </si>
  <si>
    <t>18210503010011000110</t>
  </si>
  <si>
    <t>18210503020011000110</t>
  </si>
  <si>
    <t xml:space="preserve">      Единый сельскохозяйственный налог (за налоговые периоды, истекшие до 1 января 2011 года)</t>
  </si>
  <si>
    <t>00010800000000000000</t>
  </si>
  <si>
    <t xml:space="preserve">     ГОСУДАРСТВЕННАЯ ПОШЛИНА</t>
  </si>
  <si>
    <t>18210803010011000110</t>
  </si>
  <si>
    <t xml:space="preserve">  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</si>
  <si>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18210907050051000110</t>
  </si>
  <si>
    <t>90111100000000000000</t>
  </si>
  <si>
    <t>к постановлению главы</t>
  </si>
  <si>
    <t xml:space="preserve">Отчет об исполнении бюджета мунципального образования Камышловский муниципальный район за полугодие 2012 года по кодам классификации доходов бюджетов РФ </t>
  </si>
  <si>
    <t>Сумма средств предусмотренная на 2012 год в решении о местном бюджете, в  рублях</t>
  </si>
  <si>
    <t>Исполнено в рублях</t>
  </si>
  <si>
    <t>18210102010010000110</t>
  </si>
  <si>
    <t>18210102020010000110</t>
  </si>
  <si>
    <t>18210102030010000110</t>
  </si>
  <si>
    <t>18210102040010000110</t>
  </si>
  <si>
    <t>00011300000000000000</t>
  </si>
  <si>
    <t>00011301995050000130</t>
  </si>
  <si>
    <t>90611301995050004130</t>
  </si>
  <si>
    <t>17711690050050000140</t>
  </si>
  <si>
    <t>90611701050050000180</t>
  </si>
  <si>
    <t>90120202009050000151</t>
  </si>
  <si>
    <t xml:space="preserve">     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</si>
  <si>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 xml:space="preserve">      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 (ОБ), в том числе:</t>
  </si>
  <si>
    <t xml:space="preserve">      Субсидии на проведение мероприятий по улучшению жилищных условий граждан, проживающих в сельской местности </t>
  </si>
  <si>
    <t xml:space="preserve">      Субсидии на проведение мероприятий по обеспечению жильем молодых семей и молодых специалистов, проживающих и работающих в сельской местности </t>
  </si>
  <si>
    <t xml:space="preserve">      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 (ФБ), в том числе:</t>
  </si>
  <si>
    <t xml:space="preserve">Субсидии на проведение мероприятий по улучшению жилищных условий граждан, проживающих в сельской местности, в рамках федеральной целевой программы "Социальное развитие села до 2013 года" </t>
  </si>
  <si>
    <t xml:space="preserve">Субсидии на проведение мероприятий по обеспечению жильем молодых семей и молодых специалистов, проживающих и работающих в сельской местности, в рамках федеральной целевой программы "Социальное развитие села до 2013 года" </t>
  </si>
  <si>
    <t>90120202088050001151</t>
  </si>
  <si>
    <t xml:space="preserve">      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</si>
  <si>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90120202089050001151</t>
  </si>
  <si>
    <t xml:space="preserve">      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</si>
  <si>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90620202145050000151</t>
  </si>
  <si>
    <t xml:space="preserve">      Субсидии бюджетам муниципальных районов на модернизацию региональных систем общего образования</t>
  </si>
  <si>
    <t>00020204014050000151</t>
  </si>
  <si>
    <t xml:space="preserve">      Межбюджетные трансферты, передаваемые бюджетам муниципальных районов из бюджетов поселений на осцществление части полномочий по решению вопросов местного значения в соответствии с заключенными соглашениями</t>
  </si>
  <si>
    <t>90120204014050000151</t>
  </si>
  <si>
    <t xml:space="preserve">     Прочие межбюджетные трансферты, передаваемые бюджетам муниципальных районов (МО "Обуховское сельское поселение")</t>
  </si>
  <si>
    <t xml:space="preserve">     Прочие межбюджетные трансферты, передаваемые бюджетам муниципальных районов (МО "Галкинское сельское поселение")</t>
  </si>
  <si>
    <t>90120204999050000151</t>
  </si>
  <si>
    <t>90621905000050000151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</si>
  <si>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</si>
  <si>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 занимающихся частной практикой в соответствии со статьей 227 Налогового кодекса Российской Федерации</t>
  </si>
  <si>
    <t xml:space="preserve">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</si>
  <si>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</si>
  <si>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    Доходы от сдачи в аренду объектов нежилого фонда, находящегося в оперативном управлении органов управления муниципальных районов и созданных ими учреждений 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учреждений)</t>
  </si>
  <si>
    <t xml:space="preserve">     Доходы от сдачи в аренду объектов нежилого фонда муниципальных районов, находящегося в казне муниципальных районов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</si>
  <si>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    Доходы от реализаци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 в части реализации материальных запасов по указанному имуществу</t>
  </si>
  <si>
    <t xml:space="preserve">     Субсидии на 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 </t>
  </si>
  <si>
    <t xml:space="preserve">      Субсидии на информатизацию муниципальных библиотек, в том числе на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 </t>
  </si>
  <si>
    <t xml:space="preserve">      Субвенции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</t>
  </si>
  <si>
    <t xml:space="preserve">     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</si>
  <si>
    <t xml:space="preserve">     Прочие межбюджетные трансферты, передаваемые бюджетам муниципальных районов (на стимулирование расположенных на территории Свердловской области муниципальных образований, на территориях которых поступления доходов областного бюджета от налога на прибыль организаций и налога на имущество организаций, а также доходов местных бюджетов от земельного налога и налога на имущество физических лиц в 2011 году увеличились по сравнению с объемом поступлений этих налогов в 2010 году)</t>
  </si>
  <si>
    <t xml:space="preserve">      ДОХОДЫ ОТ ИСПОЛЬЗОВАНИЯ ИМУЩЕСТВА, НАХОДЯЩЕГОСЯ В ГОСУДАРСТВЕННОЙ И МУНИЦИПАЛЬНОЙ СОБСТВЕННОСТИ</t>
  </si>
  <si>
    <t>90111105010100000120</t>
  </si>
  <si>
    <t>90111105013100000120</t>
  </si>
  <si>
    <t>90111105035050000120</t>
  </si>
  <si>
    <t>90111105035050001120</t>
  </si>
  <si>
    <t>90111107015050000120</t>
  </si>
  <si>
    <t xml:space="preserve">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</si>
  <si>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90111109045050000120</t>
  </si>
  <si>
    <t>90111109045050003120</t>
  </si>
  <si>
    <t>90111109045050004120</t>
  </si>
  <si>
    <t xml:space="preserve">     Плата за пользование жилыми помещениями (плата за наем) муниципального жилищного фонда муниципальных районов</t>
  </si>
  <si>
    <t>90111109045050010120</t>
  </si>
  <si>
    <t xml:space="preserve">     Доходы от сдачи в аренду движимого имущества, находящегося в казне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</si>
  <si>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04811200000000000000</t>
  </si>
  <si>
    <t xml:space="preserve">     ПЛАТЕЖИ ПРИ ПОЛЬЗОВАНИИ ПРИРОДНЫМИ РЕСУРСАМИ</t>
  </si>
  <si>
    <t>04811201010016000120</t>
  </si>
  <si>
    <t xml:space="preserve">     Плата за выбросы загрязняющих веществ в атмосферный воздух стационарными объектами</t>
  </si>
  <si>
    <t>04811201020016000120</t>
  </si>
  <si>
    <t xml:space="preserve">     Плата за выбросы загрязняющих веществ в атмосферный воздух передвижными объектами</t>
  </si>
  <si>
    <t>04811201030016000120</t>
  </si>
  <si>
    <t xml:space="preserve">     Плата за выбросы загрязняющих веществ в водные объекты</t>
  </si>
  <si>
    <t>04811201040016000120</t>
  </si>
  <si>
    <t xml:space="preserve">     Плата за размещение отходов производства и потребления</t>
  </si>
  <si>
    <t>04811201050016000120</t>
  </si>
  <si>
    <t xml:space="preserve">     Плата за иные виды негативного воздействия на окружающую среду</t>
  </si>
  <si>
    <t xml:space="preserve">     ДОХОДЫ ОТ ОКАЗАНИЯ ПЛАТНЫХ УСЛУГ И КОМПЕНСАЦИИ ЗАТРАТ ГОСУДАРСТВА</t>
  </si>
  <si>
    <t>90611301995050001130</t>
  </si>
  <si>
    <t xml:space="preserve">      Плата за содержание детей в казенных муниципальных дошкольных общеобразовательных учреждениях</t>
  </si>
  <si>
    <t>90611301995050003130</t>
  </si>
  <si>
    <t xml:space="preserve">      Плата за питание учащихся в казенных муниципальных общеобразовательных школах  </t>
  </si>
  <si>
    <t xml:space="preserve">      Прочие доходы от оказания платных услуг(работ) получателями средств бюджетов муниципальных районов </t>
  </si>
  <si>
    <t>90111400000000000000</t>
  </si>
  <si>
    <t xml:space="preserve">    ДОХОДЫ ОТ ПРОДАЖИ МАТЕРИАЛЬНЫХ И НЕМАТЕРИАЛЬНЫХ АКТИВОВ</t>
  </si>
  <si>
    <t>90111402052050000440</t>
  </si>
  <si>
    <t>90111406013100000430</t>
  </si>
  <si>
    <t xml:space="preserve">  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</si>
  <si>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00011600000000000000</t>
  </si>
  <si>
    <t xml:space="preserve">    ШТРАФЫ, САНКЦИИ,ВОЗМЕЩЕНИЕ УЩЕРБА</t>
  </si>
  <si>
    <t>04511690050050000140</t>
  </si>
  <si>
    <t>в процентах к сумме средств, отраженных в графе 6</t>
  </si>
  <si>
    <t>ИТОГО РАСХОДОВ</t>
  </si>
  <si>
    <t>Отчет об исполнении расходов бюджета муниципального образования Камышловский муниципальный район за полугодие 2012 года по источникам финансирования дефицита местного бюджета по кодам классификации источников финансирования дефицитов бюджетов Российской Федерации</t>
  </si>
  <si>
    <t xml:space="preserve">    Прочие поступления от денежных взысканий (штрафов) и иных сумм в возмещение ущерба, зачисляемые в бюджеты муниципальных районов</t>
  </si>
  <si>
    <t>90111700000000000000</t>
  </si>
  <si>
    <t xml:space="preserve">    ПРОЧИЕ НЕНАЛОГОВЫЕ ДОХОДЫ</t>
  </si>
  <si>
    <t>90111701050050000180</t>
  </si>
  <si>
    <t xml:space="preserve">    Невыясненные поступления, зачисляемые в бюджеты муниципальных районов</t>
  </si>
  <si>
    <t>00020000000000000000</t>
  </si>
  <si>
    <t xml:space="preserve">    БЕЗВОЗМЕЗДНЫЕ ПОСТУПЛЕНИЯ</t>
  </si>
  <si>
    <t>00020200000000000000</t>
  </si>
  <si>
    <t xml:space="preserve">     Безвозмездные поступления от других бюджетов бюджетной системы Российской Федерации</t>
  </si>
  <si>
    <t>90120201000000000151</t>
  </si>
  <si>
    <t xml:space="preserve">     ДОТАЦИИ БЮДЖЕТАМ СУБЪЕКТОВ РФ И МУНИЦИПАЛЬНЫМ ОБРАЗОВАНИЯМ</t>
  </si>
  <si>
    <t>90120201001050000151</t>
  </si>
  <si>
    <t xml:space="preserve">      Дотации бюджетам муниципальных районов на выравнивание бюджетной обеспеченности</t>
  </si>
  <si>
    <t>00020202000000000151</t>
  </si>
  <si>
    <t xml:space="preserve">    СУБСИДИИ БЮДЖЕТАМ СУБЪЕКТОВ РОССИЙСКОЙ ФЕДЕРАЦИИ И МУНИЦИПАЛЬНЫХ ОБРАЗОВАНИЙ (МЕЖБЮДЖЕТНЫЕ СУБСИДИИ)</t>
  </si>
  <si>
    <t>00020202051050000151</t>
  </si>
  <si>
    <t xml:space="preserve">     Субсидии бюджетам муниципальных районов на реализацию федеральных целевых программ, в том числе:</t>
  </si>
  <si>
    <t>90120202051050000151</t>
  </si>
  <si>
    <t xml:space="preserve">      Субсидии на софинансирование социальных выплат молодым семьям на приобретение (строительство) жилья</t>
  </si>
  <si>
    <t>00020202085050000151</t>
  </si>
  <si>
    <t>90120202085050000151</t>
  </si>
  <si>
    <t xml:space="preserve"> </t>
  </si>
  <si>
    <t>00020202999050000151</t>
  </si>
  <si>
    <t xml:space="preserve">      Прочие субсидии бюджетам муниципальных районов, в том числе:</t>
  </si>
  <si>
    <t>90620202999050000151</t>
  </si>
  <si>
    <t xml:space="preserve">      Субсидии на осуществление мероприятий по организации питания в муниципальных общеобразовательных учреждениях</t>
  </si>
  <si>
    <t>90120202999050000151</t>
  </si>
  <si>
    <t xml:space="preserve">     Субсидии на выравнивание бюджетной обеспеченности муниципальных районов по реализации ими отдельных расходных обязательств по вопросам местного значения </t>
  </si>
  <si>
    <t xml:space="preserve">     Субсидии на приобретение и (или) замену автобусов для подвоза обучающихся в муниципальные общеобразовательные учреждения, оснащение аппаратурой спутниковой навигации ГЛОНАСС используемого парка автобусов </t>
  </si>
  <si>
    <t xml:space="preserve">     Субсидии на организацию отдыха детей в каникулярное время </t>
  </si>
  <si>
    <t xml:space="preserve">    Субсидии на подготовку документов территориального планирования, градостроительного зонирования и документации по планировке территорий </t>
  </si>
  <si>
    <t xml:space="preserve">     Субсидии на проведение мероприятий по информатизации муниципальных образований </t>
  </si>
  <si>
    <t>90820202999050000151</t>
  </si>
  <si>
    <t xml:space="preserve">          Программа "Подготовка документов территориального планирования, градостроительного зонирования  и документации по планировке и межеванию территорий Галкинского сельского поселения  на 2012-2013 годы"</t>
  </si>
  <si>
    <t>7952200</t>
  </si>
  <si>
    <t xml:space="preserve">          Программа "Подготовка документов территориального планирования,градостроительного зонирования и документации по планировке и межеванию территории МО "Обуховское сельское поселение" на 2011-2013 годы"</t>
  </si>
  <si>
    <t>7956700</t>
  </si>
  <si>
    <t>4219911</t>
  </si>
  <si>
    <t xml:space="preserve">        Мероприятия в области образования</t>
  </si>
  <si>
    <t>4360000</t>
  </si>
  <si>
    <t xml:space="preserve">          Модернизация региональных систем общего образования</t>
  </si>
  <si>
    <t>4362100</t>
  </si>
  <si>
    <t xml:space="preserve">        Федеральные целевые программы</t>
  </si>
  <si>
    <t>1000000</t>
  </si>
  <si>
    <t xml:space="preserve">          Мероприятия по улучшению жилищных условий молодых семей и молодых специалистов на селе</t>
  </si>
  <si>
    <t>1001101</t>
  </si>
  <si>
    <t>1001102</t>
  </si>
  <si>
    <t xml:space="preserve">      Физическая культура</t>
  </si>
  <si>
    <t>1101</t>
  </si>
  <si>
    <t xml:space="preserve">          Долевое финансирование мероприятий, осуществляемых при финансовой поддержке государственной корпорации - Фонд содействия реформированию жилищно-коммунального хозяйства</t>
  </si>
  <si>
    <t>0980299</t>
  </si>
  <si>
    <t xml:space="preserve">     Субсидии на оснащение многоквартирных домов и зданий (строений, сооружений), находящихся в муниципальной собственности, приборами учета потребления энергетических ресурсов </t>
  </si>
  <si>
    <t xml:space="preserve">     Субсидии на осуществление мероприятий по постановке на учет бесхозяйных автомобильных дорог, находящихся на территориях муниципальных образований в Свердловской области, и оформлению права собственности на них</t>
  </si>
  <si>
    <t xml:space="preserve">    Субсидии на развитие материально-технической базы мкниципальных учреждений дополнительного образования детей-детско-юношеских спортивных школ и специализированных детско-юношеских спортивных школ олимпийского резерва</t>
  </si>
  <si>
    <t xml:space="preserve">     Субсидии на капитальный ремонт и ремонт автомобильных дорог общего пользования местного значения населенных пунктов</t>
  </si>
  <si>
    <t xml:space="preserve">     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</si>
  <si>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 xml:space="preserve">     Субсидии на осуществление мероприятий по капитальному ремонту и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учреждения</t>
  </si>
  <si>
    <t>00020203000000000151</t>
  </si>
  <si>
    <t xml:space="preserve">     СУБВЕНЦИИ БЮДЖЕТАМ СУБЪЕКТОВ РФ И МУНИЦИПАЛЬНЫХ ОБРАЗОВАНИЙ</t>
  </si>
  <si>
    <t>90120203001050000151</t>
  </si>
  <si>
    <t xml:space="preserve">      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</si>
  <si>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90120203007050000151</t>
  </si>
  <si>
    <t>90120203015050000151</t>
  </si>
  <si>
    <t xml:space="preserve">      Субвенции  для финансирования расходов на осуществление государственных полномочий по первичному воинскому учету на территориях, где отсутствуют военные комиссариаты</t>
  </si>
  <si>
    <t>90620203021050000151</t>
  </si>
  <si>
    <t xml:space="preserve">     Субвенции на выплату ежемесячного денежного вознаграждения за классное руководство в муниципальных образовательных учреждениях, перечень типов которых определен Правительством Российской Федерации</t>
  </si>
  <si>
    <t>90120203022050000151</t>
  </si>
  <si>
    <t xml:space="preserve">     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</si>
  <si>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00020203024050000151</t>
  </si>
  <si>
    <t>Отчет об исполнении расходов бюджета муниципального образования Камышловский муниципальный район по разделам, подразделам, целевым статьям и видам расходов классификации расходов бюджетов Российской Федерации, за полугодие 2012 года</t>
  </si>
  <si>
    <t>Сумма средств, предусмотренная на 2012 год в Решении о местном бюджете, в рублях</t>
  </si>
  <si>
    <t>в рублях</t>
  </si>
  <si>
    <t xml:space="preserve">      Субвенции бюджетам муниципальных районов на выполнение передаваемых полномочий субъектов РФ, в том числе:</t>
  </si>
  <si>
    <t>90120203024050000151</t>
  </si>
  <si>
    <t xml:space="preserve">      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</si>
  <si>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   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</si>
  <si>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 xml:space="preserve">   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</t>
  </si>
  <si>
    <t xml:space="preserve">     Субвенции на осуществление государственного полномочия по 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</si>
  <si>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Субвенции на осуществление государственного полномочия по  созданию административных комиссий</t>
  </si>
  <si>
    <t>00020203999050000151</t>
  </si>
  <si>
    <t xml:space="preserve">      Прочие субвенции бюджетам муниципальных районов, в том числе:</t>
  </si>
  <si>
    <t>90620203999050000151</t>
  </si>
  <si>
    <t>00020204000000000151</t>
  </si>
  <si>
    <t xml:space="preserve">      ИНЫЕ МЕЖБЮДЖЕТНЫЕ ТРАНСФЕРТЫ</t>
  </si>
  <si>
    <t>00020204000050000151</t>
  </si>
  <si>
    <t>90620204999050000151</t>
  </si>
  <si>
    <t xml:space="preserve">     Межбюджетные трансферты на финансирование расходов, связанных с воспитанием и обучением детей- инвалидов дошкольного возраста, проживающих в Свердловской области, на дому, в образовательных организациях дошкольного образования</t>
  </si>
  <si>
    <t>00021900000000000000</t>
  </si>
  <si>
    <t xml:space="preserve">   ВОЗВРАТ ОСТАТКОВ СУБСИДИЙ, СУБВЕНЦИЙ И ИНЫХ МЕЖБЮДЖЕТНЫХ ТРАНСФЕРТОВ, ИМЕЮЩИХ ЦЕЛЕВОЕ НАЗНАЧЕНИЕ, ПРОШЛЫХ ЛЕТ</t>
  </si>
  <si>
    <t>90121905000050000151</t>
  </si>
  <si>
    <t xml:space="preserve">    Возрат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</si>
  <si>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 ДОХОДОВ</t>
  </si>
  <si>
    <r>
      <t xml:space="preserve">      Прочие доходы от оказания платных услуг (работ) получателями средств бюджетов муниципальных районов, </t>
    </r>
    <r>
      <rPr>
        <sz val="10"/>
        <rFont val="Arial Cyr"/>
        <family val="0"/>
      </rPr>
      <t>из них</t>
    </r>
    <r>
      <rPr>
        <b/>
        <sz val="10"/>
        <rFont val="Arial Cyr"/>
        <family val="0"/>
      </rPr>
      <t xml:space="preserve">: </t>
    </r>
  </si>
  <si>
    <r>
      <t xml:space="preserve">      Прочие межбюджетные трансферты, передаваемые бюджетам муниципальных районов, </t>
    </r>
    <r>
      <rPr>
        <sz val="10"/>
        <rFont val="Arial Cyr"/>
        <family val="0"/>
      </rPr>
      <t>из них:</t>
    </r>
  </si>
  <si>
    <t xml:space="preserve">          Программа "Развитие культуры и искусства в Камышловском муниципальном районе" на 2012 - 2015 годы</t>
  </si>
  <si>
    <t xml:space="preserve">          Программа "Развитие образования муниципального образования Камышловский муниципальный район ("Наша новая школа")" на 2011-2015 годы</t>
  </si>
  <si>
    <t xml:space="preserve">        Областная целевая программа «Развитие образования в Свердловской области («Наша новая школа»)» на 2011-2015 годы</t>
  </si>
  <si>
    <t xml:space="preserve">          Осуществление мероприятий по капитальному ремонту и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учреждения</t>
  </si>
  <si>
    <t xml:space="preserve">          Приобретение и (или) замена автобусов для подвоза обучающихся в муниципальные общеобразовательные учреждения, оснащение аппаратурой спутниковой навигации ГЛОНАСС используемого парка автобусов</t>
  </si>
  <si>
    <t xml:space="preserve">        Областная целевая программа «Развитие физической культуры и спорта в Свердловской области»  на 2011-2015 годы</t>
  </si>
  <si>
    <t xml:space="preserve">          Развитие материально-технической базы муниципальных учреждений дополнительного образования детей - детско-юношеских спортивных школ и специализированных детско-юношеских спортивных школ олимпийского резерва</t>
  </si>
  <si>
    <t xml:space="preserve">      Молодежная политика и оздоровление детей</t>
  </si>
  <si>
    <t xml:space="preserve">        Мероприятия по проведению оздоровительной кампании детей</t>
  </si>
  <si>
    <t xml:space="preserve">          Оздоровление детей</t>
  </si>
  <si>
    <t xml:space="preserve">          Программа "Молодежь Камышловского района на 2011 - 2013 годы"</t>
  </si>
  <si>
    <t xml:space="preserve">          Программа "Дополнительные меры социальной поддержки населения муниципального образования Камышловский муниципальный район" на 2012-2014 годы"</t>
  </si>
  <si>
    <t xml:space="preserve">      Другие вопросы в области образования</t>
  </si>
  <si>
    <t xml:space="preserve">    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</si>
  <si>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 xml:space="preserve">    КУЛЬТУРА, КИНЕМАТОГРАФИЯ</t>
  </si>
  <si>
    <t xml:space="preserve">      Культура</t>
  </si>
  <si>
    <t xml:space="preserve">        Дворцы и дома культуры, другие учреждения культуры</t>
  </si>
  <si>
    <t xml:space="preserve">        Библиотеки</t>
  </si>
  <si>
    <t xml:space="preserve">        Областная целевая программа «Развитие культуры в Свердловской области» на 2011-2015 годы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</si>
  <si>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</si>
  <si>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</si>
  <si>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</si>
  <si>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  Доплаты к пенсиям, дополнительное пенсионное обеспечения</t>
  </si>
  <si>
    <t xml:space="preserve">          Доплаты к пенсиям государственных служащих субъектов Российской Федерации и муниципальных служащих</t>
  </si>
  <si>
    <t xml:space="preserve">            Социальное обеспечение населения</t>
  </si>
  <si>
    <t xml:space="preserve">      Социальное обеспечение населения</t>
  </si>
  <si>
    <t xml:space="preserve">        Социальная помощь</t>
  </si>
  <si>
    <t xml:space="preserve">          Оплата жилищно-коммунальных услуг отдельным категориям граждан</t>
  </si>
  <si>
    <t xml:space="preserve">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</si>
  <si>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 xml:space="preserve">            Социальные выплаты</t>
  </si>
  <si>
    <t xml:space="preserve">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</si>
  <si>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 xml:space="preserve">          Программа "Обеспечение жильем молодых семей на территории муниципального образования Камышловский муниципальный район на 2011 - 2015 годы"</t>
  </si>
  <si>
    <t xml:space="preserve">          Подпрограмма «Обеспечение жильем молодых семей»</t>
  </si>
  <si>
    <t xml:space="preserve">        Областная целевая программа «Развитие агропромышленного комплекса и сельских территорий Свердловской области» («Уральская деревня») на 2012-2015 годы</t>
  </si>
  <si>
    <t xml:space="preserve">          Мероприятия по обеспечению жильем молодых семей и молодых специалистов, проживающих и работающих в сельской местности</t>
  </si>
  <si>
    <t xml:space="preserve">          Мероприятия по улучшению жилищных условий граждан, проживающих в сельской местности</t>
  </si>
  <si>
    <t xml:space="preserve">      Другие вопросы в области социальной политики</t>
  </si>
  <si>
    <t xml:space="preserve">    ФИЗИЧЕСКАЯ КУЛЬТУРА И СПОРТ</t>
  </si>
  <si>
    <t xml:space="preserve">      Массовый спорт</t>
  </si>
  <si>
    <t xml:space="preserve">          Программа "Развитие физической культуры, спорта и туризма в Камышловском муниципальном районе на 2012-2015 годы"</t>
  </si>
  <si>
    <t xml:space="preserve">      Другие вопросы в области физической культуры и спорта</t>
  </si>
  <si>
    <t xml:space="preserve">        Центры спортивной подготовки (сборные команды)</t>
  </si>
  <si>
    <t xml:space="preserve">          Обеспечение деятельности подведомственных учреждений (муниципальное учреждение "Физкультурно-оздоровительный комплекс")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</si>
  <si>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</si>
  <si>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</si>
  <si>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  Выравнивание бюджетной обеспеченности</t>
  </si>
  <si>
    <t xml:space="preserve">          Выравнивание бюджетной обеспеченности поселений</t>
  </si>
  <si>
    <t xml:space="preserve">            Дотации местным бюджетам</t>
  </si>
  <si>
    <t xml:space="preserve">         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</t>
  </si>
  <si>
    <t xml:space="preserve">            Иные межбюджетные трансферты местным бюджетам</t>
  </si>
  <si>
    <t xml:space="preserve">      Прочие межбюджетные трансферты общего характера</t>
  </si>
  <si>
    <t xml:space="preserve">        Руководство и управление в сфере установленных функций</t>
  </si>
  <si>
    <t xml:space="preserve">          Осуществление первичного воинского учета на территориях, где отсутствуют военные комиссариаты</t>
  </si>
  <si>
    <t xml:space="preserve">            Субвенция местным бюджетам</t>
  </si>
  <si>
    <t xml:space="preserve">         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</si>
  <si>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      Межбюджетные трансферты местным бюджетам</t>
  </si>
  <si>
    <t xml:space="preserve">          Иные межбюджетные трансферты бюджетам бюджетной системы</t>
  </si>
  <si>
    <t xml:space="preserve">          Межбюджетные трансферты на мероприятия по благоустройству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</si>
</sst>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#,##0.00000"/>
  </numFmts>
  <fonts count="32">
    <font>
      <sz val="10"/>
      <name val="Arial"/>
      <family val="0"/>
    </font>
    <font>
      <sz val="10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"/>
      <family val="2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81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wrapText="1"/>
    </xf>
    <xf numFmtId="181" fontId="5" fillId="0" borderId="0" xfId="0" applyNumberFormat="1" applyFont="1" applyFill="1" applyAlignment="1">
      <alignment/>
    </xf>
    <xf numFmtId="0" fontId="1" fillId="24" borderId="10" xfId="54" applyFont="1" applyFill="1" applyBorder="1" applyAlignment="1">
      <alignment vertical="top" wrapText="1"/>
      <protection/>
    </xf>
    <xf numFmtId="49" fontId="1" fillId="24" borderId="10" xfId="54" applyNumberFormat="1" applyFont="1" applyFill="1" applyBorder="1" applyAlignment="1">
      <alignment horizontal="center" vertical="top" shrinkToFit="1"/>
      <protection/>
    </xf>
    <xf numFmtId="0" fontId="5" fillId="0" borderId="0" xfId="53" applyFont="1" applyFill="1" applyAlignment="1">
      <alignment horizontal="center"/>
      <protection/>
    </xf>
    <xf numFmtId="0" fontId="5" fillId="0" borderId="0" xfId="53" applyFont="1" applyFill="1" applyAlignment="1">
      <alignment horizontal="right"/>
      <protection/>
    </xf>
    <xf numFmtId="0" fontId="1" fillId="0" borderId="0" xfId="53">
      <alignment/>
      <protection/>
    </xf>
    <xf numFmtId="0" fontId="5" fillId="0" borderId="0" xfId="53" applyFont="1" applyFill="1" applyAlignment="1">
      <alignment wrapText="1"/>
      <protection/>
    </xf>
    <xf numFmtId="0" fontId="6" fillId="0" borderId="10" xfId="53" applyFont="1" applyFill="1" applyBorder="1" applyAlignment="1">
      <alignment horizontal="center"/>
      <protection/>
    </xf>
    <xf numFmtId="4" fontId="7" fillId="25" borderId="10" xfId="53" applyNumberFormat="1" applyFont="1" applyFill="1" applyBorder="1" applyAlignment="1">
      <alignment horizontal="right" vertical="top" shrinkToFit="1"/>
      <protection/>
    </xf>
    <xf numFmtId="0" fontId="27" fillId="0" borderId="0" xfId="0" applyFont="1" applyFill="1" applyAlignment="1">
      <alignment horizontal="right"/>
    </xf>
    <xf numFmtId="0" fontId="27" fillId="0" borderId="0" xfId="0" applyFont="1" applyFill="1" applyAlignment="1">
      <alignment/>
    </xf>
    <xf numFmtId="181" fontId="27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7" fillId="24" borderId="10" xfId="54" applyFont="1" applyFill="1" applyBorder="1" applyAlignment="1">
      <alignment vertical="top" wrapText="1"/>
      <protection/>
    </xf>
    <xf numFmtId="49" fontId="7" fillId="24" borderId="10" xfId="54" applyNumberFormat="1" applyFont="1" applyFill="1" applyBorder="1" applyAlignment="1">
      <alignment horizontal="center" vertical="top" shrinkToFit="1"/>
      <protection/>
    </xf>
    <xf numFmtId="49" fontId="7" fillId="0" borderId="10" xfId="53" applyNumberFormat="1" applyFont="1" applyFill="1" applyBorder="1" applyAlignment="1">
      <alignment horizontal="center" vertical="top" shrinkToFit="1"/>
      <protection/>
    </xf>
    <xf numFmtId="4" fontId="7" fillId="0" borderId="10" xfId="53" applyNumberFormat="1" applyFont="1" applyFill="1" applyBorder="1" applyAlignment="1">
      <alignment horizontal="right" vertical="top" shrinkToFit="1"/>
      <protection/>
    </xf>
    <xf numFmtId="10" fontId="7" fillId="0" borderId="10" xfId="53" applyNumberFormat="1" applyFont="1" applyFill="1" applyBorder="1" applyAlignment="1">
      <alignment horizontal="right" vertical="top" shrinkToFit="1"/>
      <protection/>
    </xf>
    <xf numFmtId="49" fontId="1" fillId="0" borderId="10" xfId="53" applyNumberFormat="1" applyFill="1" applyBorder="1" applyAlignment="1">
      <alignment horizontal="center" vertical="top" shrinkToFit="1"/>
      <protection/>
    </xf>
    <xf numFmtId="4" fontId="1" fillId="0" borderId="10" xfId="53" applyNumberFormat="1" applyFont="1" applyFill="1" applyBorder="1" applyAlignment="1">
      <alignment horizontal="right" vertical="top" shrinkToFit="1"/>
      <protection/>
    </xf>
    <xf numFmtId="10" fontId="1" fillId="0" borderId="10" xfId="53" applyNumberFormat="1" applyFont="1" applyFill="1" applyBorder="1" applyAlignment="1">
      <alignment horizontal="right" vertical="top" shrinkToFit="1"/>
      <protection/>
    </xf>
    <xf numFmtId="49" fontId="1" fillId="0" borderId="10" xfId="53" applyNumberFormat="1" applyFont="1" applyFill="1" applyBorder="1" applyAlignment="1">
      <alignment horizontal="center" vertical="top" shrinkToFit="1"/>
      <protection/>
    </xf>
    <xf numFmtId="49" fontId="26" fillId="0" borderId="10" xfId="53" applyNumberFormat="1" applyFont="1" applyFill="1" applyBorder="1" applyAlignment="1">
      <alignment horizontal="center" vertical="top" shrinkToFit="1"/>
      <protection/>
    </xf>
    <xf numFmtId="4" fontId="26" fillId="0" borderId="10" xfId="53" applyNumberFormat="1" applyFont="1" applyFill="1" applyBorder="1" applyAlignment="1">
      <alignment horizontal="right" vertical="top" shrinkToFit="1"/>
      <protection/>
    </xf>
    <xf numFmtId="49" fontId="0" fillId="0" borderId="10" xfId="53" applyNumberFormat="1" applyFont="1" applyFill="1" applyBorder="1" applyAlignment="1">
      <alignment horizontal="center" vertical="top" shrinkToFit="1"/>
      <protection/>
    </xf>
    <xf numFmtId="4" fontId="0" fillId="0" borderId="10" xfId="53" applyNumberFormat="1" applyFont="1" applyFill="1" applyBorder="1" applyAlignment="1">
      <alignment horizontal="right" vertical="top" shrinkToFit="1"/>
      <protection/>
    </xf>
    <xf numFmtId="4" fontId="0" fillId="0" borderId="10" xfId="53" applyNumberFormat="1" applyFont="1" applyFill="1" applyBorder="1" applyAlignment="1">
      <alignment vertical="justify"/>
      <protection/>
    </xf>
    <xf numFmtId="4" fontId="26" fillId="0" borderId="10" xfId="53" applyNumberFormat="1" applyFont="1" applyFill="1" applyBorder="1" applyAlignment="1">
      <alignment vertical="justify"/>
      <protection/>
    </xf>
    <xf numFmtId="4" fontId="1" fillId="0" borderId="0" xfId="53" applyNumberFormat="1">
      <alignment/>
      <protection/>
    </xf>
    <xf numFmtId="0" fontId="7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2" xfId="0" applyNumberFormat="1" applyFill="1" applyBorder="1" applyAlignment="1">
      <alignment horizontal="left" vertical="top" wrapText="1"/>
    </xf>
    <xf numFmtId="0" fontId="26" fillId="0" borderId="12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2" fillId="25" borderId="10" xfId="0" applyNumberFormat="1" applyFont="1" applyFill="1" applyBorder="1" applyAlignment="1">
      <alignment horizontal="center" vertical="center" shrinkToFit="1"/>
    </xf>
    <xf numFmtId="4" fontId="7" fillId="25" borderId="10" xfId="54" applyNumberFormat="1" applyFont="1" applyFill="1" applyBorder="1" applyAlignment="1">
      <alignment horizontal="right" vertical="top" shrinkToFit="1"/>
      <protection/>
    </xf>
    <xf numFmtId="4" fontId="1" fillId="25" borderId="10" xfId="54" applyNumberFormat="1" applyFont="1" applyFill="1" applyBorder="1" applyAlignment="1">
      <alignment horizontal="right" vertical="top" shrinkToFit="1"/>
      <protection/>
    </xf>
    <xf numFmtId="4" fontId="7" fillId="25" borderId="13" xfId="54" applyNumberFormat="1" applyFont="1" applyFill="1" applyBorder="1" applyAlignment="1">
      <alignment horizontal="right" vertical="top" shrinkToFit="1"/>
      <protection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horizontal="left"/>
    </xf>
    <xf numFmtId="0" fontId="31" fillId="0" borderId="0" xfId="0" applyFont="1" applyAlignment="1">
      <alignment/>
    </xf>
    <xf numFmtId="0" fontId="31" fillId="0" borderId="0" xfId="0" applyFont="1" applyAlignment="1">
      <alignment horizontal="left"/>
    </xf>
    <xf numFmtId="0" fontId="30" fillId="0" borderId="0" xfId="0" applyFont="1" applyFill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53" applyFont="1" applyFill="1" applyAlignment="1">
      <alignment horizontal="center" wrapText="1"/>
      <protection/>
    </xf>
    <xf numFmtId="0" fontId="1" fillId="0" borderId="14" xfId="53" applyFont="1" applyFill="1" applyBorder="1" applyAlignment="1">
      <alignment horizontal="center" vertical="center" wrapText="1"/>
      <protection/>
    </xf>
    <xf numFmtId="0" fontId="1" fillId="0" borderId="11" xfId="53" applyFont="1" applyFill="1" applyBorder="1" applyAlignment="1">
      <alignment horizontal="center" vertical="center" wrapText="1"/>
      <protection/>
    </xf>
    <xf numFmtId="49" fontId="7" fillId="24" borderId="16" xfId="53" applyNumberFormat="1" applyFont="1" applyFill="1" applyBorder="1" applyAlignment="1">
      <alignment horizontal="left" vertical="top" shrinkToFit="1"/>
      <protection/>
    </xf>
    <xf numFmtId="49" fontId="7" fillId="24" borderId="12" xfId="53" applyNumberFormat="1" applyFont="1" applyFill="1" applyBorder="1" applyAlignment="1">
      <alignment horizontal="left" vertical="top" shrinkToFit="1"/>
      <protection/>
    </xf>
    <xf numFmtId="0" fontId="5" fillId="0" borderId="14" xfId="53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1" fillId="0" borderId="14" xfId="53" applyFill="1" applyBorder="1" applyAlignment="1">
      <alignment horizontal="center" vertical="center" wrapText="1"/>
      <protection/>
    </xf>
    <xf numFmtId="0" fontId="1" fillId="0" borderId="11" xfId="53" applyFill="1" applyBorder="1" applyAlignment="1">
      <alignment horizontal="center" vertical="center" wrapText="1"/>
      <protection/>
    </xf>
    <xf numFmtId="0" fontId="28" fillId="0" borderId="0" xfId="53" applyFont="1" applyFill="1" applyAlignment="1">
      <alignment horizontal="center" wrapText="1"/>
      <protection/>
    </xf>
    <xf numFmtId="0" fontId="29" fillId="0" borderId="0" xfId="53" applyFont="1" applyAlignment="1">
      <alignment horizontal="center" wrapText="1"/>
      <protection/>
    </xf>
    <xf numFmtId="0" fontId="0" fillId="0" borderId="0" xfId="0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¦1" xfId="53"/>
    <cellStyle name="Обычный_приложение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G34"/>
  <sheetViews>
    <sheetView zoomScale="62" zoomScaleNormal="62" zoomScalePageLayoutView="0" workbookViewId="0" topLeftCell="A1">
      <selection activeCell="H11" sqref="H11"/>
    </sheetView>
  </sheetViews>
  <sheetFormatPr defaultColWidth="9.140625" defaultRowHeight="12.75"/>
  <cols>
    <col min="1" max="1" width="6.140625" style="1" customWidth="1"/>
    <col min="2" max="2" width="35.421875" style="2" customWidth="1"/>
    <col min="3" max="3" width="31.00390625" style="2" customWidth="1"/>
    <col min="4" max="4" width="14.421875" style="2" customWidth="1"/>
    <col min="5" max="5" width="13.00390625" style="2" customWidth="1"/>
    <col min="6" max="6" width="12.00390625" style="2" customWidth="1"/>
    <col min="7" max="7" width="11.8515625" style="2" customWidth="1"/>
    <col min="8" max="8" width="9.7109375" style="2" customWidth="1"/>
    <col min="9" max="9" width="11.140625" style="2" customWidth="1"/>
    <col min="10" max="16384" width="9.140625" style="2" customWidth="1"/>
  </cols>
  <sheetData>
    <row r="1" spans="1:5" ht="15.75">
      <c r="A1" s="11"/>
      <c r="B1" s="12"/>
      <c r="C1" s="12"/>
      <c r="D1" s="69" t="s">
        <v>22</v>
      </c>
      <c r="E1" s="70"/>
    </row>
    <row r="2" spans="1:5" ht="15.75">
      <c r="A2" s="11"/>
      <c r="B2" s="12"/>
      <c r="C2" s="12"/>
      <c r="D2" s="69" t="s">
        <v>320</v>
      </c>
      <c r="E2" s="71"/>
    </row>
    <row r="3" spans="1:5" ht="15.75">
      <c r="A3" s="11"/>
      <c r="B3" s="12"/>
      <c r="C3" s="12"/>
      <c r="D3" s="69" t="s">
        <v>7</v>
      </c>
      <c r="E3" s="71"/>
    </row>
    <row r="4" spans="1:5" ht="27.75" customHeight="1">
      <c r="A4" s="11"/>
      <c r="B4" s="12"/>
      <c r="C4" s="12"/>
      <c r="D4" s="72" t="s">
        <v>37</v>
      </c>
      <c r="E4" s="73"/>
    </row>
    <row r="5" spans="1:5" ht="15.75">
      <c r="A5" s="11"/>
      <c r="B5" s="12"/>
      <c r="C5" s="12"/>
      <c r="D5" s="69" t="s">
        <v>209</v>
      </c>
      <c r="E5" s="71"/>
    </row>
    <row r="6" spans="1:5" ht="12.75">
      <c r="A6" s="11"/>
      <c r="B6" s="12"/>
      <c r="C6" s="12"/>
      <c r="D6" s="12"/>
      <c r="E6" s="12"/>
    </row>
    <row r="7" spans="1:5" ht="43.5" customHeight="1">
      <c r="A7" s="74" t="s">
        <v>407</v>
      </c>
      <c r="B7" s="75"/>
      <c r="C7" s="75"/>
      <c r="D7" s="75"/>
      <c r="E7" s="75"/>
    </row>
    <row r="8" spans="1:5" ht="12.75">
      <c r="A8" s="13"/>
      <c r="B8" s="14"/>
      <c r="C8" s="13"/>
      <c r="D8" s="13"/>
      <c r="E8" s="12"/>
    </row>
    <row r="9" spans="1:5" ht="11.25" customHeight="1">
      <c r="A9" s="79" t="s">
        <v>8</v>
      </c>
      <c r="B9" s="79" t="s">
        <v>23</v>
      </c>
      <c r="C9" s="79" t="s">
        <v>24</v>
      </c>
      <c r="D9" s="79" t="s">
        <v>478</v>
      </c>
      <c r="E9" s="76" t="s">
        <v>283</v>
      </c>
    </row>
    <row r="10" spans="1:5" ht="11.25" customHeight="1">
      <c r="A10" s="79"/>
      <c r="B10" s="79"/>
      <c r="C10" s="79"/>
      <c r="D10" s="79"/>
      <c r="E10" s="77"/>
    </row>
    <row r="11" spans="1:5" ht="68.25" customHeight="1">
      <c r="A11" s="79"/>
      <c r="B11" s="79"/>
      <c r="C11" s="79"/>
      <c r="D11" s="79"/>
      <c r="E11" s="78"/>
    </row>
    <row r="12" spans="1:5" ht="12.75">
      <c r="A12" s="15">
        <v>1</v>
      </c>
      <c r="B12" s="15">
        <v>2</v>
      </c>
      <c r="C12" s="15">
        <v>3</v>
      </c>
      <c r="D12" s="15">
        <v>4</v>
      </c>
      <c r="E12" s="15">
        <v>5</v>
      </c>
    </row>
    <row r="13" spans="1:7" ht="25.5">
      <c r="A13" s="16">
        <v>1</v>
      </c>
      <c r="B13" s="17" t="s">
        <v>17</v>
      </c>
      <c r="C13" s="15"/>
      <c r="D13" s="18">
        <f>D15</f>
        <v>19997811.689999938</v>
      </c>
      <c r="E13" s="18">
        <f>E15</f>
        <v>-76811527.90000004</v>
      </c>
      <c r="G13" s="8"/>
    </row>
    <row r="14" spans="1:5" ht="12.75">
      <c r="A14" s="15">
        <f>1+A13</f>
        <v>2</v>
      </c>
      <c r="B14" s="19" t="s">
        <v>15</v>
      </c>
      <c r="C14" s="15"/>
      <c r="D14" s="15"/>
      <c r="E14" s="15"/>
    </row>
    <row r="15" spans="1:5" ht="25.5">
      <c r="A15" s="15">
        <f aca="true" t="shared" si="0" ref="A15:A22">1+A14</f>
        <v>3</v>
      </c>
      <c r="B15" s="19" t="s">
        <v>16</v>
      </c>
      <c r="C15" s="15"/>
      <c r="D15" s="20">
        <f>D16</f>
        <v>19997811.689999938</v>
      </c>
      <c r="E15" s="20">
        <f>E16</f>
        <v>-76811527.90000004</v>
      </c>
    </row>
    <row r="16" spans="1:5" ht="25.5">
      <c r="A16" s="15">
        <f t="shared" si="0"/>
        <v>4</v>
      </c>
      <c r="B16" s="19" t="s">
        <v>19</v>
      </c>
      <c r="C16" s="21" t="s">
        <v>18</v>
      </c>
      <c r="D16" s="20">
        <f>D20+D19</f>
        <v>19997811.689999938</v>
      </c>
      <c r="E16" s="20">
        <f>E20+E19-E21</f>
        <v>-76811527.90000004</v>
      </c>
    </row>
    <row r="17" spans="1:5" ht="54" customHeight="1">
      <c r="A17" s="15"/>
      <c r="B17" s="19" t="s">
        <v>35</v>
      </c>
      <c r="C17" s="21" t="s">
        <v>34</v>
      </c>
      <c r="D17" s="20">
        <v>0</v>
      </c>
      <c r="E17" s="20">
        <v>0</v>
      </c>
    </row>
    <row r="18" spans="1:5" ht="65.25" customHeight="1">
      <c r="A18" s="15"/>
      <c r="B18" s="19" t="s">
        <v>36</v>
      </c>
      <c r="C18" s="21" t="s">
        <v>33</v>
      </c>
      <c r="D18" s="20">
        <v>0</v>
      </c>
      <c r="E18" s="20">
        <v>0</v>
      </c>
    </row>
    <row r="19" spans="1:7" ht="27.75" customHeight="1">
      <c r="A19" s="15">
        <f>1+A16</f>
        <v>5</v>
      </c>
      <c r="B19" s="19" t="s">
        <v>25</v>
      </c>
      <c r="C19" s="21" t="s">
        <v>26</v>
      </c>
      <c r="D19" s="22">
        <v>-652621495.22</v>
      </c>
      <c r="E19" s="22">
        <v>-358758350.67</v>
      </c>
      <c r="F19" s="8"/>
      <c r="G19" s="8"/>
    </row>
    <row r="20" spans="1:7" ht="29.25" customHeight="1">
      <c r="A20" s="15">
        <f t="shared" si="0"/>
        <v>6</v>
      </c>
      <c r="B20" s="19" t="s">
        <v>27</v>
      </c>
      <c r="C20" s="21" t="s">
        <v>28</v>
      </c>
      <c r="D20" s="22">
        <v>672619306.91</v>
      </c>
      <c r="E20" s="22">
        <v>281946822.77</v>
      </c>
      <c r="F20" s="8"/>
      <c r="G20" s="8"/>
    </row>
    <row r="21" spans="1:7" ht="105" customHeight="1">
      <c r="A21" s="15">
        <f t="shared" si="0"/>
        <v>7</v>
      </c>
      <c r="B21" s="19" t="s">
        <v>14</v>
      </c>
      <c r="C21" s="21" t="s">
        <v>29</v>
      </c>
      <c r="D21" s="22">
        <v>0</v>
      </c>
      <c r="E21" s="22">
        <v>0</v>
      </c>
      <c r="G21" s="8"/>
    </row>
    <row r="22" spans="1:6" ht="54" customHeight="1">
      <c r="A22" s="15">
        <f t="shared" si="0"/>
        <v>8</v>
      </c>
      <c r="B22" s="19" t="s">
        <v>30</v>
      </c>
      <c r="C22" s="21" t="s">
        <v>31</v>
      </c>
      <c r="D22" s="23">
        <v>0</v>
      </c>
      <c r="E22" s="23">
        <v>0</v>
      </c>
      <c r="F22" s="8"/>
    </row>
    <row r="23" spans="1:6" ht="12.75">
      <c r="A23" s="13"/>
      <c r="B23" s="14"/>
      <c r="C23" s="13"/>
      <c r="D23" s="13"/>
      <c r="E23" s="12"/>
      <c r="F23" s="8"/>
    </row>
    <row r="24" spans="1:5" ht="12.75">
      <c r="A24" s="13"/>
      <c r="B24" s="14"/>
      <c r="C24" s="13"/>
      <c r="D24" s="13"/>
      <c r="E24" s="12"/>
    </row>
    <row r="25" spans="1:4" ht="11.25">
      <c r="A25" s="9"/>
      <c r="B25" s="10"/>
      <c r="C25" s="9"/>
      <c r="D25" s="9"/>
    </row>
    <row r="26" spans="1:4" ht="11.25">
      <c r="A26" s="9"/>
      <c r="B26" s="10"/>
      <c r="C26" s="9"/>
      <c r="D26" s="9"/>
    </row>
    <row r="27" spans="1:4" ht="11.25">
      <c r="A27" s="9"/>
      <c r="B27" s="10"/>
      <c r="C27" s="9"/>
      <c r="D27" s="9"/>
    </row>
    <row r="28" spans="1:4" ht="11.25">
      <c r="A28" s="9"/>
      <c r="B28" s="10"/>
      <c r="C28" s="9"/>
      <c r="D28" s="9"/>
    </row>
    <row r="29" spans="1:4" ht="11.25">
      <c r="A29" s="9"/>
      <c r="B29" s="10"/>
      <c r="C29" s="9"/>
      <c r="D29" s="9"/>
    </row>
    <row r="30" spans="1:4" ht="11.25">
      <c r="A30" s="9"/>
      <c r="B30" s="10"/>
      <c r="C30" s="9"/>
      <c r="D30" s="9"/>
    </row>
    <row r="31" spans="1:4" ht="11.25">
      <c r="A31" s="9"/>
      <c r="B31" s="10"/>
      <c r="C31" s="9"/>
      <c r="D31" s="9"/>
    </row>
    <row r="32" spans="1:4" ht="11.25">
      <c r="A32" s="9"/>
      <c r="B32" s="10"/>
      <c r="C32" s="9"/>
      <c r="D32" s="9"/>
    </row>
    <row r="33" spans="1:4" ht="11.25">
      <c r="A33" s="9"/>
      <c r="B33" s="10"/>
      <c r="C33" s="9"/>
      <c r="D33" s="9"/>
    </row>
    <row r="34" spans="1:4" ht="11.25">
      <c r="A34" s="9"/>
      <c r="B34" s="10"/>
      <c r="C34" s="9"/>
      <c r="D34" s="9"/>
    </row>
  </sheetData>
  <sheetProtection/>
  <mergeCells count="11">
    <mergeCell ref="D5:E5"/>
    <mergeCell ref="A7:E7"/>
    <mergeCell ref="E9:E11"/>
    <mergeCell ref="A9:A11"/>
    <mergeCell ref="B9:B11"/>
    <mergeCell ref="C9:C11"/>
    <mergeCell ref="D9:D11"/>
    <mergeCell ref="D1:E1"/>
    <mergeCell ref="D2:E2"/>
    <mergeCell ref="D3:E3"/>
    <mergeCell ref="D4:E4"/>
  </mergeCells>
  <printOptions/>
  <pageMargins left="0.984251968503937" right="0" top="0.1968503937007874" bottom="0.1968503937007874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7"/>
  <sheetViews>
    <sheetView tabSelected="1" zoomScalePageLayoutView="0" workbookViewId="0" topLeftCell="A1">
      <selection activeCell="C14" sqref="C14"/>
    </sheetView>
  </sheetViews>
  <sheetFormatPr defaultColWidth="15.28125" defaultRowHeight="34.5" customHeight="1"/>
  <cols>
    <col min="1" max="1" width="6.28125" style="29" customWidth="1"/>
    <col min="2" max="2" width="15.8515625" style="29" customWidth="1"/>
    <col min="3" max="3" width="50.7109375" style="29" customWidth="1"/>
    <col min="4" max="4" width="14.00390625" style="29" customWidth="1"/>
    <col min="5" max="5" width="14.28125" style="29" customWidth="1"/>
    <col min="6" max="6" width="10.7109375" style="29" customWidth="1"/>
    <col min="7" max="16384" width="15.28125" style="29" customWidth="1"/>
  </cols>
  <sheetData>
    <row r="1" spans="1:5" ht="21" customHeight="1">
      <c r="A1" s="27"/>
      <c r="B1" s="28"/>
      <c r="C1" s="28"/>
      <c r="D1" s="69" t="s">
        <v>295</v>
      </c>
      <c r="E1" s="70"/>
    </row>
    <row r="2" spans="1:5" ht="12.75" customHeight="1">
      <c r="A2" s="27"/>
      <c r="B2" s="28"/>
      <c r="C2" s="28"/>
      <c r="D2" s="69" t="s">
        <v>320</v>
      </c>
      <c r="E2" s="71"/>
    </row>
    <row r="3" spans="1:6" ht="12.75" customHeight="1">
      <c r="A3" s="27"/>
      <c r="B3" s="28"/>
      <c r="C3" s="28"/>
      <c r="D3" s="69" t="s">
        <v>7</v>
      </c>
      <c r="E3" s="71"/>
      <c r="F3" s="91"/>
    </row>
    <row r="4" spans="4:5" ht="14.25" customHeight="1">
      <c r="D4" s="69" t="s">
        <v>212</v>
      </c>
      <c r="E4" s="71"/>
    </row>
    <row r="5" spans="4:5" ht="12.75" customHeight="1">
      <c r="D5" s="69" t="s">
        <v>213</v>
      </c>
      <c r="E5" s="71"/>
    </row>
    <row r="6" spans="1:5" ht="12.75" customHeight="1">
      <c r="A6" s="27"/>
      <c r="B6" s="28"/>
      <c r="C6" s="28"/>
      <c r="D6" s="69" t="s">
        <v>209</v>
      </c>
      <c r="E6" s="71"/>
    </row>
    <row r="7" spans="1:6" ht="33.75" customHeight="1">
      <c r="A7" s="89" t="s">
        <v>321</v>
      </c>
      <c r="B7" s="90"/>
      <c r="C7" s="90"/>
      <c r="D7" s="90"/>
      <c r="E7" s="90"/>
      <c r="F7" s="90"/>
    </row>
    <row r="8" spans="1:6" ht="2.25" customHeight="1" hidden="1">
      <c r="A8" s="27"/>
      <c r="B8" s="80"/>
      <c r="C8" s="80"/>
      <c r="D8" s="80"/>
      <c r="E8" s="80"/>
      <c r="F8" s="80"/>
    </row>
    <row r="9" spans="1:5" ht="12.75" customHeight="1">
      <c r="A9" s="27"/>
      <c r="B9" s="30"/>
      <c r="C9" s="30"/>
      <c r="D9" s="30"/>
      <c r="E9" s="30"/>
    </row>
    <row r="10" spans="1:6" ht="34.5" customHeight="1">
      <c r="A10" s="85" t="s">
        <v>8</v>
      </c>
      <c r="B10" s="87" t="s">
        <v>296</v>
      </c>
      <c r="C10" s="81" t="s">
        <v>297</v>
      </c>
      <c r="D10" s="81" t="s">
        <v>322</v>
      </c>
      <c r="E10" s="81" t="s">
        <v>323</v>
      </c>
      <c r="F10" s="81" t="s">
        <v>298</v>
      </c>
    </row>
    <row r="11" spans="1:6" ht="58.5" customHeight="1">
      <c r="A11" s="86"/>
      <c r="B11" s="88"/>
      <c r="C11" s="82"/>
      <c r="D11" s="82"/>
      <c r="E11" s="82"/>
      <c r="F11" s="82"/>
    </row>
    <row r="12" spans="1:6" ht="12.75">
      <c r="A12" s="31">
        <v>1</v>
      </c>
      <c r="B12" s="40" t="s">
        <v>299</v>
      </c>
      <c r="C12" s="56" t="s">
        <v>216</v>
      </c>
      <c r="D12" s="44">
        <f>D13+D18+D25+D27+D28+D38+D44+D49+D52+D55</f>
        <v>123187000</v>
      </c>
      <c r="E12" s="44">
        <f>E13+E18+E25+E27+E28+E38+E44+E49+E52+E55</f>
        <v>85363117.31</v>
      </c>
      <c r="F12" s="45">
        <f aca="true" t="shared" si="0" ref="F12:F24">E12/D12</f>
        <v>0.6929555660094003</v>
      </c>
    </row>
    <row r="13" spans="1:6" ht="12" customHeight="1">
      <c r="A13" s="31">
        <f>A12+1</f>
        <v>2</v>
      </c>
      <c r="B13" s="40" t="s">
        <v>300</v>
      </c>
      <c r="C13" s="56" t="s">
        <v>215</v>
      </c>
      <c r="D13" s="44">
        <f>D14+D15+D16+D17</f>
        <v>107883000</v>
      </c>
      <c r="E13" s="44">
        <f>E14+E15+E16+E17</f>
        <v>77919736.79</v>
      </c>
      <c r="F13" s="45">
        <f t="shared" si="0"/>
        <v>0.7222614943040145</v>
      </c>
    </row>
    <row r="14" spans="1:6" ht="78" customHeight="1">
      <c r="A14" s="31">
        <v>3</v>
      </c>
      <c r="B14" s="43" t="s">
        <v>324</v>
      </c>
      <c r="C14" s="58" t="s">
        <v>354</v>
      </c>
      <c r="D14" s="44">
        <v>106683000</v>
      </c>
      <c r="E14" s="44">
        <v>77670790.68</v>
      </c>
      <c r="F14" s="45">
        <f t="shared" si="0"/>
        <v>0.7280521796349935</v>
      </c>
    </row>
    <row r="15" spans="1:6" ht="105.75" customHeight="1">
      <c r="A15" s="31">
        <f>A14+1</f>
        <v>4</v>
      </c>
      <c r="B15" s="43" t="s">
        <v>325</v>
      </c>
      <c r="C15" s="55" t="s">
        <v>355</v>
      </c>
      <c r="D15" s="44">
        <v>1000000</v>
      </c>
      <c r="E15" s="44">
        <v>39640.66</v>
      </c>
      <c r="F15" s="45">
        <f t="shared" si="0"/>
        <v>0.03964066</v>
      </c>
    </row>
    <row r="16" spans="1:6" ht="39.75" customHeight="1">
      <c r="A16" s="31">
        <v>5</v>
      </c>
      <c r="B16" s="43" t="s">
        <v>326</v>
      </c>
      <c r="C16" s="55" t="s">
        <v>301</v>
      </c>
      <c r="D16" s="44">
        <v>100000</v>
      </c>
      <c r="E16" s="44">
        <v>120591.47</v>
      </c>
      <c r="F16" s="45">
        <f t="shared" si="0"/>
        <v>1.2059147000000001</v>
      </c>
    </row>
    <row r="17" spans="1:6" ht="91.5" customHeight="1">
      <c r="A17" s="31">
        <v>6</v>
      </c>
      <c r="B17" s="43" t="s">
        <v>327</v>
      </c>
      <c r="C17" s="58" t="s">
        <v>356</v>
      </c>
      <c r="D17" s="44">
        <v>100000</v>
      </c>
      <c r="E17" s="44">
        <v>88713.98</v>
      </c>
      <c r="F17" s="45">
        <f t="shared" si="0"/>
        <v>0.8871397999999999</v>
      </c>
    </row>
    <row r="18" spans="1:6" ht="12.75">
      <c r="A18" s="31">
        <v>7</v>
      </c>
      <c r="B18" s="40" t="s">
        <v>302</v>
      </c>
      <c r="C18" s="56" t="s">
        <v>303</v>
      </c>
      <c r="D18" s="44">
        <f>D19+D22</f>
        <v>2555000</v>
      </c>
      <c r="E18" s="44">
        <f>E19+E22</f>
        <v>1231400.26</v>
      </c>
      <c r="F18" s="45">
        <f t="shared" si="0"/>
        <v>0.4819570489236791</v>
      </c>
    </row>
    <row r="19" spans="1:6" ht="25.5">
      <c r="A19" s="31">
        <v>8</v>
      </c>
      <c r="B19" s="40" t="s">
        <v>304</v>
      </c>
      <c r="C19" s="56" t="s">
        <v>305</v>
      </c>
      <c r="D19" s="44">
        <f>D20+D21</f>
        <v>2362000</v>
      </c>
      <c r="E19" s="44">
        <f>E20+E21</f>
        <v>1134009.08</v>
      </c>
      <c r="F19" s="45">
        <f t="shared" si="0"/>
        <v>0.4801054530059272</v>
      </c>
    </row>
    <row r="20" spans="1:6" ht="29.25" customHeight="1">
      <c r="A20" s="31">
        <v>9</v>
      </c>
      <c r="B20" s="43" t="s">
        <v>306</v>
      </c>
      <c r="C20" s="55" t="s">
        <v>305</v>
      </c>
      <c r="D20" s="44">
        <v>1000000</v>
      </c>
      <c r="E20" s="44">
        <v>1132834.31</v>
      </c>
      <c r="F20" s="45">
        <f t="shared" si="0"/>
        <v>1.13283431</v>
      </c>
    </row>
    <row r="21" spans="1:6" ht="39.75" customHeight="1">
      <c r="A21" s="31">
        <v>10</v>
      </c>
      <c r="B21" s="43" t="s">
        <v>307</v>
      </c>
      <c r="C21" s="55" t="s">
        <v>308</v>
      </c>
      <c r="D21" s="44">
        <v>1362000</v>
      </c>
      <c r="E21" s="44">
        <v>1174.77</v>
      </c>
      <c r="F21" s="45">
        <f t="shared" si="0"/>
        <v>0.0008625330396475771</v>
      </c>
    </row>
    <row r="22" spans="1:6" ht="12.75">
      <c r="A22" s="31">
        <v>11</v>
      </c>
      <c r="B22" s="40" t="s">
        <v>309</v>
      </c>
      <c r="C22" s="54" t="s">
        <v>310</v>
      </c>
      <c r="D22" s="41">
        <f>D23+D24</f>
        <v>193000</v>
      </c>
      <c r="E22" s="41">
        <f>E23+E24</f>
        <v>97391.18</v>
      </c>
      <c r="F22" s="42">
        <f t="shared" si="0"/>
        <v>0.5046175129533679</v>
      </c>
    </row>
    <row r="23" spans="1:6" ht="12.75">
      <c r="A23" s="31">
        <v>12</v>
      </c>
      <c r="B23" s="46" t="s">
        <v>311</v>
      </c>
      <c r="C23" s="56" t="s">
        <v>310</v>
      </c>
      <c r="D23" s="44">
        <v>100000</v>
      </c>
      <c r="E23" s="44">
        <v>39062.28</v>
      </c>
      <c r="F23" s="45">
        <f t="shared" si="0"/>
        <v>0.3906228</v>
      </c>
    </row>
    <row r="24" spans="1:6" ht="25.5">
      <c r="A24" s="31">
        <v>13</v>
      </c>
      <c r="B24" s="46" t="s">
        <v>312</v>
      </c>
      <c r="C24" s="56" t="s">
        <v>313</v>
      </c>
      <c r="D24" s="44">
        <v>93000</v>
      </c>
      <c r="E24" s="44">
        <v>58328.9</v>
      </c>
      <c r="F24" s="45">
        <f t="shared" si="0"/>
        <v>0.6271924731182796</v>
      </c>
    </row>
    <row r="25" spans="1:6" ht="12.75">
      <c r="A25" s="31">
        <v>14</v>
      </c>
      <c r="B25" s="47" t="s">
        <v>314</v>
      </c>
      <c r="C25" s="58" t="s">
        <v>315</v>
      </c>
      <c r="D25" s="48">
        <f>D26</f>
        <v>0</v>
      </c>
      <c r="E25" s="48">
        <f>E26</f>
        <v>59571.35</v>
      </c>
      <c r="F25" s="42">
        <v>0</v>
      </c>
    </row>
    <row r="26" spans="1:6" ht="53.25" customHeight="1">
      <c r="A26" s="31">
        <v>15</v>
      </c>
      <c r="B26" s="49" t="s">
        <v>316</v>
      </c>
      <c r="C26" s="58" t="s">
        <v>317</v>
      </c>
      <c r="D26" s="50">
        <v>0</v>
      </c>
      <c r="E26" s="51">
        <v>59571.35</v>
      </c>
      <c r="F26" s="45">
        <v>0</v>
      </c>
    </row>
    <row r="27" spans="1:6" ht="25.5">
      <c r="A27" s="31">
        <v>16</v>
      </c>
      <c r="B27" s="49" t="s">
        <v>318</v>
      </c>
      <c r="C27" s="58" t="s">
        <v>217</v>
      </c>
      <c r="D27" s="48">
        <v>0</v>
      </c>
      <c r="E27" s="52">
        <v>6.16</v>
      </c>
      <c r="F27" s="42">
        <v>0</v>
      </c>
    </row>
    <row r="28" spans="1:6" ht="38.25">
      <c r="A28" s="31">
        <v>17</v>
      </c>
      <c r="B28" s="40" t="s">
        <v>319</v>
      </c>
      <c r="C28" s="56" t="s">
        <v>366</v>
      </c>
      <c r="D28" s="41">
        <f>D29+D31+D33+D34</f>
        <v>828000</v>
      </c>
      <c r="E28" s="41">
        <f>E29+E31+E33+E34</f>
        <v>731322.07</v>
      </c>
      <c r="F28" s="42">
        <f aca="true" t="shared" si="1" ref="F28:F34">E28/D28</f>
        <v>0.8832392149758453</v>
      </c>
    </row>
    <row r="29" spans="1:6" ht="66" customHeight="1">
      <c r="A29" s="31">
        <v>18</v>
      </c>
      <c r="B29" s="43" t="s">
        <v>367</v>
      </c>
      <c r="C29" s="58" t="s">
        <v>214</v>
      </c>
      <c r="D29" s="41">
        <f>D30</f>
        <v>250000</v>
      </c>
      <c r="E29" s="41">
        <f>E30</f>
        <v>149573.2</v>
      </c>
      <c r="F29" s="42">
        <f t="shared" si="1"/>
        <v>0.5982928000000001</v>
      </c>
    </row>
    <row r="30" spans="1:6" ht="77.25" customHeight="1">
      <c r="A30" s="31">
        <v>19</v>
      </c>
      <c r="B30" s="43" t="s">
        <v>368</v>
      </c>
      <c r="C30" s="55" t="s">
        <v>357</v>
      </c>
      <c r="D30" s="44">
        <v>250000</v>
      </c>
      <c r="E30" s="44">
        <v>149573.2</v>
      </c>
      <c r="F30" s="45">
        <f t="shared" si="1"/>
        <v>0.5982928000000001</v>
      </c>
    </row>
    <row r="31" spans="1:6" ht="67.5" customHeight="1">
      <c r="A31" s="31">
        <v>20</v>
      </c>
      <c r="B31" s="40" t="s">
        <v>369</v>
      </c>
      <c r="C31" s="56" t="s">
        <v>210</v>
      </c>
      <c r="D31" s="41">
        <f>D32</f>
        <v>320000</v>
      </c>
      <c r="E31" s="41">
        <f>E32</f>
        <v>55267.15</v>
      </c>
      <c r="F31" s="42">
        <f t="shared" si="1"/>
        <v>0.17270984375</v>
      </c>
    </row>
    <row r="32" spans="1:6" ht="91.5" customHeight="1">
      <c r="A32" s="31">
        <v>21</v>
      </c>
      <c r="B32" s="43" t="s">
        <v>370</v>
      </c>
      <c r="C32" s="55" t="s">
        <v>358</v>
      </c>
      <c r="D32" s="44">
        <v>320000</v>
      </c>
      <c r="E32" s="44">
        <v>55267.15</v>
      </c>
      <c r="F32" s="45">
        <f t="shared" si="1"/>
        <v>0.17270984375</v>
      </c>
    </row>
    <row r="33" spans="1:6" ht="53.25" customHeight="1">
      <c r="A33" s="31">
        <v>22</v>
      </c>
      <c r="B33" s="43" t="s">
        <v>371</v>
      </c>
      <c r="C33" s="55" t="s">
        <v>372</v>
      </c>
      <c r="D33" s="44">
        <v>230000</v>
      </c>
      <c r="E33" s="44">
        <v>333107</v>
      </c>
      <c r="F33" s="45">
        <f t="shared" si="1"/>
        <v>1.448291304347826</v>
      </c>
    </row>
    <row r="34" spans="1:6" ht="82.5" customHeight="1">
      <c r="A34" s="31">
        <v>23</v>
      </c>
      <c r="B34" s="40" t="s">
        <v>373</v>
      </c>
      <c r="C34" s="56" t="s">
        <v>211</v>
      </c>
      <c r="D34" s="41">
        <f>D35+D36+D37</f>
        <v>28000</v>
      </c>
      <c r="E34" s="41">
        <f>E35+E36+E37</f>
        <v>193374.71999999997</v>
      </c>
      <c r="F34" s="42">
        <f t="shared" si="1"/>
        <v>6.906239999999999</v>
      </c>
    </row>
    <row r="35" spans="1:6" ht="105.75" customHeight="1">
      <c r="A35" s="31">
        <v>24</v>
      </c>
      <c r="B35" s="43" t="s">
        <v>374</v>
      </c>
      <c r="C35" s="55" t="s">
        <v>359</v>
      </c>
      <c r="D35" s="44">
        <v>0</v>
      </c>
      <c r="E35" s="44">
        <v>181439.21</v>
      </c>
      <c r="F35" s="45">
        <v>0</v>
      </c>
    </row>
    <row r="36" spans="1:6" ht="42.75" customHeight="1">
      <c r="A36" s="31">
        <v>25</v>
      </c>
      <c r="B36" s="43" t="s">
        <v>375</v>
      </c>
      <c r="C36" s="55" t="s">
        <v>376</v>
      </c>
      <c r="D36" s="44">
        <v>8000</v>
      </c>
      <c r="E36" s="44">
        <v>3244.4</v>
      </c>
      <c r="F36" s="45">
        <f aca="true" t="shared" si="2" ref="F36:F49">E36/D36</f>
        <v>0.40555</v>
      </c>
    </row>
    <row r="37" spans="1:6" ht="80.25" customHeight="1">
      <c r="A37" s="31">
        <v>26</v>
      </c>
      <c r="B37" s="43" t="s">
        <v>377</v>
      </c>
      <c r="C37" s="55" t="s">
        <v>378</v>
      </c>
      <c r="D37" s="44">
        <v>20000</v>
      </c>
      <c r="E37" s="44">
        <v>8691.11</v>
      </c>
      <c r="F37" s="45">
        <f t="shared" si="2"/>
        <v>0.43455550000000004</v>
      </c>
    </row>
    <row r="38" spans="1:6" ht="25.5">
      <c r="A38" s="31">
        <v>27</v>
      </c>
      <c r="B38" s="40" t="s">
        <v>379</v>
      </c>
      <c r="C38" s="54" t="s">
        <v>380</v>
      </c>
      <c r="D38" s="41">
        <f>D39+D40+D41+D42+D43</f>
        <v>499000</v>
      </c>
      <c r="E38" s="41">
        <f>E39+E40+E41+E42+E43</f>
        <v>53748.64</v>
      </c>
      <c r="F38" s="42">
        <f t="shared" si="2"/>
        <v>0.10771270541082165</v>
      </c>
    </row>
    <row r="39" spans="1:6" ht="25.5">
      <c r="A39" s="31">
        <v>28</v>
      </c>
      <c r="B39" s="40" t="s">
        <v>381</v>
      </c>
      <c r="C39" s="56" t="s">
        <v>382</v>
      </c>
      <c r="D39" s="44">
        <v>100000</v>
      </c>
      <c r="E39" s="44">
        <v>11450.78</v>
      </c>
      <c r="F39" s="45">
        <f t="shared" si="2"/>
        <v>0.1145078</v>
      </c>
    </row>
    <row r="40" spans="1:6" ht="25.5">
      <c r="A40" s="31">
        <v>29</v>
      </c>
      <c r="B40" s="40" t="s">
        <v>383</v>
      </c>
      <c r="C40" s="56" t="s">
        <v>384</v>
      </c>
      <c r="D40" s="44">
        <v>100000</v>
      </c>
      <c r="E40" s="44">
        <v>1838.84</v>
      </c>
      <c r="F40" s="45">
        <f t="shared" si="2"/>
        <v>0.0183884</v>
      </c>
    </row>
    <row r="41" spans="1:6" ht="25.5">
      <c r="A41" s="31">
        <v>30</v>
      </c>
      <c r="B41" s="40" t="s">
        <v>385</v>
      </c>
      <c r="C41" s="56" t="s">
        <v>386</v>
      </c>
      <c r="D41" s="44">
        <v>90000</v>
      </c>
      <c r="E41" s="44">
        <v>1549.19</v>
      </c>
      <c r="F41" s="45">
        <f t="shared" si="2"/>
        <v>0.017213222222222224</v>
      </c>
    </row>
    <row r="42" spans="1:6" ht="25.5">
      <c r="A42" s="31">
        <v>31</v>
      </c>
      <c r="B42" s="40" t="s">
        <v>387</v>
      </c>
      <c r="C42" s="56" t="s">
        <v>388</v>
      </c>
      <c r="D42" s="44">
        <v>200000</v>
      </c>
      <c r="E42" s="44">
        <v>38909.83</v>
      </c>
      <c r="F42" s="45">
        <f t="shared" si="2"/>
        <v>0.19454915</v>
      </c>
    </row>
    <row r="43" spans="1:6" ht="26.25" customHeight="1">
      <c r="A43" s="31">
        <v>32</v>
      </c>
      <c r="B43" s="43" t="s">
        <v>389</v>
      </c>
      <c r="C43" s="55" t="s">
        <v>390</v>
      </c>
      <c r="D43" s="44">
        <v>9000</v>
      </c>
      <c r="E43" s="44">
        <v>0</v>
      </c>
      <c r="F43" s="45">
        <f t="shared" si="2"/>
        <v>0</v>
      </c>
    </row>
    <row r="44" spans="1:6" ht="25.5">
      <c r="A44" s="31">
        <v>33</v>
      </c>
      <c r="B44" s="40" t="s">
        <v>328</v>
      </c>
      <c r="C44" s="54" t="s">
        <v>391</v>
      </c>
      <c r="D44" s="41">
        <f>D45</f>
        <v>11387000</v>
      </c>
      <c r="E44" s="41">
        <f>E45</f>
        <v>5258907.989999999</v>
      </c>
      <c r="F44" s="42">
        <f t="shared" si="2"/>
        <v>0.4618343716518837</v>
      </c>
    </row>
    <row r="45" spans="1:6" ht="38.25">
      <c r="A45" s="31">
        <v>34</v>
      </c>
      <c r="B45" s="40" t="s">
        <v>329</v>
      </c>
      <c r="C45" s="54" t="s">
        <v>500</v>
      </c>
      <c r="D45" s="44">
        <f>D46+D47+D48</f>
        <v>11387000</v>
      </c>
      <c r="E45" s="44">
        <f>E46+E47+E48</f>
        <v>5258907.989999999</v>
      </c>
      <c r="F45" s="45">
        <f t="shared" si="2"/>
        <v>0.4618343716518837</v>
      </c>
    </row>
    <row r="46" spans="1:6" ht="38.25">
      <c r="A46" s="31">
        <v>35</v>
      </c>
      <c r="B46" s="43" t="s">
        <v>392</v>
      </c>
      <c r="C46" s="55" t="s">
        <v>393</v>
      </c>
      <c r="D46" s="44">
        <v>8100000</v>
      </c>
      <c r="E46" s="44">
        <v>4875073.43</v>
      </c>
      <c r="F46" s="45">
        <f t="shared" si="2"/>
        <v>0.6018609172839505</v>
      </c>
    </row>
    <row r="47" spans="1:6" ht="27.75" customHeight="1">
      <c r="A47" s="31">
        <v>36</v>
      </c>
      <c r="B47" s="43" t="s">
        <v>394</v>
      </c>
      <c r="C47" s="55" t="s">
        <v>395</v>
      </c>
      <c r="D47" s="44">
        <v>2000000</v>
      </c>
      <c r="E47" s="44">
        <v>350106</v>
      </c>
      <c r="F47" s="45">
        <f t="shared" si="2"/>
        <v>0.175053</v>
      </c>
    </row>
    <row r="48" spans="1:6" ht="38.25">
      <c r="A48" s="31">
        <v>37</v>
      </c>
      <c r="B48" s="43" t="s">
        <v>330</v>
      </c>
      <c r="C48" s="59" t="s">
        <v>396</v>
      </c>
      <c r="D48" s="44">
        <v>1287000</v>
      </c>
      <c r="E48" s="44">
        <v>33728.56</v>
      </c>
      <c r="F48" s="45">
        <f t="shared" si="2"/>
        <v>0.026207117327117325</v>
      </c>
    </row>
    <row r="49" spans="1:6" ht="25.5">
      <c r="A49" s="31">
        <v>38</v>
      </c>
      <c r="B49" s="40" t="s">
        <v>397</v>
      </c>
      <c r="C49" s="54" t="s">
        <v>398</v>
      </c>
      <c r="D49" s="41">
        <f>D50+D51</f>
        <v>35000</v>
      </c>
      <c r="E49" s="41">
        <f>E50+E51</f>
        <v>48559.15</v>
      </c>
      <c r="F49" s="42">
        <f t="shared" si="2"/>
        <v>1.3874042857142856</v>
      </c>
    </row>
    <row r="50" spans="1:6" ht="81.75" customHeight="1">
      <c r="A50" s="31">
        <v>39</v>
      </c>
      <c r="B50" s="43" t="s">
        <v>399</v>
      </c>
      <c r="C50" s="55" t="s">
        <v>360</v>
      </c>
      <c r="D50" s="44">
        <v>0</v>
      </c>
      <c r="E50" s="44">
        <v>6030</v>
      </c>
      <c r="F50" s="45">
        <v>0</v>
      </c>
    </row>
    <row r="51" spans="1:6" ht="51" customHeight="1">
      <c r="A51" s="31">
        <v>40</v>
      </c>
      <c r="B51" s="43" t="s">
        <v>400</v>
      </c>
      <c r="C51" s="55" t="s">
        <v>401</v>
      </c>
      <c r="D51" s="44">
        <v>35000</v>
      </c>
      <c r="E51" s="44">
        <v>42529.15</v>
      </c>
      <c r="F51" s="45">
        <f>E51/D51</f>
        <v>1.2151185714285715</v>
      </c>
    </row>
    <row r="52" spans="1:6" ht="19.5" customHeight="1">
      <c r="A52" s="31">
        <v>41</v>
      </c>
      <c r="B52" s="47" t="s">
        <v>402</v>
      </c>
      <c r="C52" s="57" t="s">
        <v>403</v>
      </c>
      <c r="D52" s="48">
        <f>D53</f>
        <v>0</v>
      </c>
      <c r="E52" s="48">
        <f>SUM(E53:E54)</f>
        <v>18162.68</v>
      </c>
      <c r="F52" s="42">
        <v>0</v>
      </c>
    </row>
    <row r="53" spans="1:6" ht="42.75" customHeight="1">
      <c r="A53" s="31">
        <v>42</v>
      </c>
      <c r="B53" s="49" t="s">
        <v>404</v>
      </c>
      <c r="C53" s="58" t="s">
        <v>408</v>
      </c>
      <c r="D53" s="50">
        <v>0</v>
      </c>
      <c r="E53" s="51">
        <v>17462.68</v>
      </c>
      <c r="F53" s="45">
        <v>0</v>
      </c>
    </row>
    <row r="54" spans="1:6" ht="42.75" customHeight="1">
      <c r="A54" s="31">
        <v>43</v>
      </c>
      <c r="B54" s="49" t="s">
        <v>331</v>
      </c>
      <c r="C54" s="58" t="s">
        <v>408</v>
      </c>
      <c r="D54" s="50"/>
      <c r="E54" s="51">
        <v>700</v>
      </c>
      <c r="F54" s="45">
        <v>0</v>
      </c>
    </row>
    <row r="55" spans="1:6" ht="13.5" customHeight="1">
      <c r="A55" s="31">
        <v>44</v>
      </c>
      <c r="B55" s="47" t="s">
        <v>409</v>
      </c>
      <c r="C55" s="57" t="s">
        <v>410</v>
      </c>
      <c r="D55" s="48">
        <f>D56</f>
        <v>0</v>
      </c>
      <c r="E55" s="48">
        <f>SUM(E56:E57)</f>
        <v>41702.22</v>
      </c>
      <c r="F55" s="42">
        <v>0</v>
      </c>
    </row>
    <row r="56" spans="1:6" ht="30" customHeight="1">
      <c r="A56" s="31">
        <v>45</v>
      </c>
      <c r="B56" s="49" t="s">
        <v>411</v>
      </c>
      <c r="C56" s="58" t="s">
        <v>412</v>
      </c>
      <c r="D56" s="50">
        <v>0</v>
      </c>
      <c r="E56" s="51">
        <v>19731.98</v>
      </c>
      <c r="F56" s="45">
        <v>0</v>
      </c>
    </row>
    <row r="57" spans="1:6" ht="30" customHeight="1">
      <c r="A57" s="31">
        <v>46</v>
      </c>
      <c r="B57" s="49" t="s">
        <v>332</v>
      </c>
      <c r="C57" s="58" t="s">
        <v>412</v>
      </c>
      <c r="D57" s="50"/>
      <c r="E57" s="51">
        <v>21970.24</v>
      </c>
      <c r="F57" s="45">
        <v>0</v>
      </c>
    </row>
    <row r="58" spans="1:6" ht="12.75">
      <c r="A58" s="31">
        <v>47</v>
      </c>
      <c r="B58" s="40" t="s">
        <v>413</v>
      </c>
      <c r="C58" s="54" t="s">
        <v>414</v>
      </c>
      <c r="D58" s="41">
        <f>D59+D111</f>
        <v>529434495.22</v>
      </c>
      <c r="E58" s="41">
        <f>E59+E111</f>
        <v>268391306.95000002</v>
      </c>
      <c r="F58" s="42">
        <f aca="true" t="shared" si="3" ref="F58:F89">E58/D58</f>
        <v>0.506939591910182</v>
      </c>
    </row>
    <row r="59" spans="1:6" ht="38.25">
      <c r="A59" s="31">
        <v>48</v>
      </c>
      <c r="B59" s="40" t="s">
        <v>415</v>
      </c>
      <c r="C59" s="54" t="s">
        <v>416</v>
      </c>
      <c r="D59" s="41">
        <f>D60+D62+D90+D104+D111</f>
        <v>529434495.22</v>
      </c>
      <c r="E59" s="41">
        <f>E60+E62+E90+E104</f>
        <v>273292485.24</v>
      </c>
      <c r="F59" s="42">
        <f t="shared" si="3"/>
        <v>0.5161969756550084</v>
      </c>
    </row>
    <row r="60" spans="1:6" ht="25.5">
      <c r="A60" s="31">
        <v>49</v>
      </c>
      <c r="B60" s="40" t="s">
        <v>417</v>
      </c>
      <c r="C60" s="54" t="s">
        <v>418</v>
      </c>
      <c r="D60" s="41">
        <f>D61</f>
        <v>138108000</v>
      </c>
      <c r="E60" s="41">
        <f>E61</f>
        <v>69055000</v>
      </c>
      <c r="F60" s="42">
        <f t="shared" si="3"/>
        <v>0.5000072407101689</v>
      </c>
    </row>
    <row r="61" spans="1:6" ht="25.5">
      <c r="A61" s="31">
        <v>50</v>
      </c>
      <c r="B61" s="43" t="s">
        <v>419</v>
      </c>
      <c r="C61" s="55" t="s">
        <v>420</v>
      </c>
      <c r="D61" s="44">
        <v>138108000</v>
      </c>
      <c r="E61" s="44">
        <v>69055000</v>
      </c>
      <c r="F61" s="45">
        <f t="shared" si="3"/>
        <v>0.5000072407101689</v>
      </c>
    </row>
    <row r="62" spans="1:6" ht="38.25">
      <c r="A62" s="31">
        <v>51</v>
      </c>
      <c r="B62" s="40" t="s">
        <v>421</v>
      </c>
      <c r="C62" s="54" t="s">
        <v>422</v>
      </c>
      <c r="D62" s="41">
        <f>D63+D64+D66+D69+D72+D73+D74+D75</f>
        <v>141938995.22</v>
      </c>
      <c r="E62" s="41">
        <f>E63+E64+E66+E69+E72+E73+E74+E75</f>
        <v>61138795.22</v>
      </c>
      <c r="F62" s="42">
        <f t="shared" si="3"/>
        <v>0.43073994658928794</v>
      </c>
    </row>
    <row r="63" spans="1:6" ht="51">
      <c r="A63" s="31">
        <v>52</v>
      </c>
      <c r="B63" s="40" t="s">
        <v>333</v>
      </c>
      <c r="C63" s="55" t="s">
        <v>334</v>
      </c>
      <c r="D63" s="41">
        <v>118000</v>
      </c>
      <c r="E63" s="41">
        <v>118000</v>
      </c>
      <c r="F63" s="42">
        <f t="shared" si="3"/>
        <v>1</v>
      </c>
    </row>
    <row r="64" spans="1:6" ht="38.25">
      <c r="A64" s="31">
        <v>53</v>
      </c>
      <c r="B64" s="40" t="s">
        <v>423</v>
      </c>
      <c r="C64" s="54" t="s">
        <v>424</v>
      </c>
      <c r="D64" s="41">
        <f>SUM(D65)</f>
        <v>537300</v>
      </c>
      <c r="E64" s="41">
        <f>SUM(E65)</f>
        <v>0</v>
      </c>
      <c r="F64" s="42">
        <f t="shared" si="3"/>
        <v>0</v>
      </c>
    </row>
    <row r="65" spans="1:6" ht="29.25" customHeight="1">
      <c r="A65" s="31">
        <v>54</v>
      </c>
      <c r="B65" s="43" t="s">
        <v>425</v>
      </c>
      <c r="C65" s="55" t="s">
        <v>426</v>
      </c>
      <c r="D65" s="44">
        <v>537300</v>
      </c>
      <c r="E65" s="44">
        <v>0</v>
      </c>
      <c r="F65" s="45">
        <f t="shared" si="3"/>
        <v>0</v>
      </c>
    </row>
    <row r="66" spans="1:6" ht="63.75">
      <c r="A66" s="31">
        <v>55</v>
      </c>
      <c r="B66" s="40" t="s">
        <v>427</v>
      </c>
      <c r="C66" s="54" t="s">
        <v>335</v>
      </c>
      <c r="D66" s="41">
        <f>D67+D68</f>
        <v>2184800</v>
      </c>
      <c r="E66" s="41">
        <f>E67+E68</f>
        <v>479800</v>
      </c>
      <c r="F66" s="42">
        <f t="shared" si="3"/>
        <v>0.2196082021237642</v>
      </c>
    </row>
    <row r="67" spans="1:6" ht="38.25">
      <c r="A67" s="31">
        <v>56</v>
      </c>
      <c r="B67" s="46" t="s">
        <v>428</v>
      </c>
      <c r="C67" s="56" t="s">
        <v>336</v>
      </c>
      <c r="D67" s="44">
        <v>1387200</v>
      </c>
      <c r="E67" s="44">
        <v>479800</v>
      </c>
      <c r="F67" s="45">
        <f t="shared" si="3"/>
        <v>0.345876585928489</v>
      </c>
    </row>
    <row r="68" spans="1:7" ht="51">
      <c r="A68" s="31">
        <v>57</v>
      </c>
      <c r="B68" s="46" t="s">
        <v>428</v>
      </c>
      <c r="C68" s="56" t="s">
        <v>337</v>
      </c>
      <c r="D68" s="44">
        <v>797600</v>
      </c>
      <c r="E68" s="44">
        <v>0</v>
      </c>
      <c r="F68" s="45">
        <f t="shared" si="3"/>
        <v>0</v>
      </c>
      <c r="G68" s="29" t="s">
        <v>429</v>
      </c>
    </row>
    <row r="69" spans="1:6" ht="63.75">
      <c r="A69" s="31">
        <v>58</v>
      </c>
      <c r="B69" s="46" t="s">
        <v>428</v>
      </c>
      <c r="C69" s="54" t="s">
        <v>338</v>
      </c>
      <c r="D69" s="41">
        <f>SUM(D70:D71)</f>
        <v>1442600</v>
      </c>
      <c r="E69" s="41">
        <f>SUM(E70:E71)</f>
        <v>14200</v>
      </c>
      <c r="F69" s="42">
        <f t="shared" si="3"/>
        <v>0.00984333841674754</v>
      </c>
    </row>
    <row r="70" spans="1:6" ht="51">
      <c r="A70" s="31">
        <v>59</v>
      </c>
      <c r="B70" s="46" t="s">
        <v>428</v>
      </c>
      <c r="C70" s="56" t="s">
        <v>339</v>
      </c>
      <c r="D70" s="44">
        <v>1004400</v>
      </c>
      <c r="E70" s="44">
        <v>14200</v>
      </c>
      <c r="F70" s="45">
        <f t="shared" si="3"/>
        <v>0.014137793707686181</v>
      </c>
    </row>
    <row r="71" spans="1:6" ht="63.75">
      <c r="A71" s="31">
        <v>60</v>
      </c>
      <c r="B71" s="46" t="s">
        <v>428</v>
      </c>
      <c r="C71" s="56" t="s">
        <v>340</v>
      </c>
      <c r="D71" s="44">
        <v>438200</v>
      </c>
      <c r="E71" s="44">
        <v>0</v>
      </c>
      <c r="F71" s="45">
        <f t="shared" si="3"/>
        <v>0</v>
      </c>
    </row>
    <row r="72" spans="1:6" ht="69" customHeight="1">
      <c r="A72" s="31">
        <v>61</v>
      </c>
      <c r="B72" s="40" t="s">
        <v>341</v>
      </c>
      <c r="C72" s="54" t="s">
        <v>342</v>
      </c>
      <c r="D72" s="41">
        <v>8910971</v>
      </c>
      <c r="E72" s="41">
        <v>8910971</v>
      </c>
      <c r="F72" s="42">
        <f t="shared" si="3"/>
        <v>1</v>
      </c>
    </row>
    <row r="73" spans="1:6" ht="49.5" customHeight="1">
      <c r="A73" s="31">
        <v>62</v>
      </c>
      <c r="B73" s="40" t="s">
        <v>343</v>
      </c>
      <c r="C73" s="54" t="s">
        <v>344</v>
      </c>
      <c r="D73" s="41">
        <v>2574124.22</v>
      </c>
      <c r="E73" s="41">
        <v>2574124.22</v>
      </c>
      <c r="F73" s="42">
        <f t="shared" si="3"/>
        <v>1</v>
      </c>
    </row>
    <row r="74" spans="1:6" ht="39" customHeight="1">
      <c r="A74" s="31">
        <v>63</v>
      </c>
      <c r="B74" s="40" t="s">
        <v>345</v>
      </c>
      <c r="C74" s="54" t="s">
        <v>346</v>
      </c>
      <c r="D74" s="41">
        <v>20447600</v>
      </c>
      <c r="E74" s="41">
        <v>10021000</v>
      </c>
      <c r="F74" s="42">
        <f t="shared" si="3"/>
        <v>0.4900819656096559</v>
      </c>
    </row>
    <row r="75" spans="1:6" ht="25.5">
      <c r="A75" s="31">
        <v>64</v>
      </c>
      <c r="B75" s="40" t="s">
        <v>430</v>
      </c>
      <c r="C75" s="54" t="s">
        <v>431</v>
      </c>
      <c r="D75" s="41">
        <f>SUM(D76:D89)</f>
        <v>105723600</v>
      </c>
      <c r="E75" s="41">
        <f>SUM(E76:E89)</f>
        <v>39020700</v>
      </c>
      <c r="F75" s="42">
        <f t="shared" si="3"/>
        <v>0.36908221059441787</v>
      </c>
    </row>
    <row r="76" spans="1:6" ht="38.25">
      <c r="A76" s="31">
        <v>65</v>
      </c>
      <c r="B76" s="46" t="s">
        <v>432</v>
      </c>
      <c r="C76" s="56" t="s">
        <v>433</v>
      </c>
      <c r="D76" s="44">
        <v>11583000</v>
      </c>
      <c r="E76" s="44">
        <v>6509000</v>
      </c>
      <c r="F76" s="45">
        <f t="shared" si="3"/>
        <v>0.5619442286108953</v>
      </c>
    </row>
    <row r="77" spans="1:6" ht="51">
      <c r="A77" s="31">
        <v>66</v>
      </c>
      <c r="B77" s="46" t="s">
        <v>434</v>
      </c>
      <c r="C77" s="56" t="s">
        <v>435</v>
      </c>
      <c r="D77" s="44">
        <v>49728000</v>
      </c>
      <c r="E77" s="44">
        <v>24058000</v>
      </c>
      <c r="F77" s="45">
        <f t="shared" si="3"/>
        <v>0.48379182754182753</v>
      </c>
    </row>
    <row r="78" spans="1:6" ht="63.75">
      <c r="A78" s="31">
        <v>67</v>
      </c>
      <c r="B78" s="46" t="s">
        <v>432</v>
      </c>
      <c r="C78" s="55" t="s">
        <v>436</v>
      </c>
      <c r="D78" s="44">
        <v>837500</v>
      </c>
      <c r="E78" s="44">
        <v>837500</v>
      </c>
      <c r="F78" s="45">
        <f t="shared" si="3"/>
        <v>1</v>
      </c>
    </row>
    <row r="79" spans="1:6" ht="25.5">
      <c r="A79" s="31">
        <v>68</v>
      </c>
      <c r="B79" s="46" t="s">
        <v>432</v>
      </c>
      <c r="C79" s="56" t="s">
        <v>437</v>
      </c>
      <c r="D79" s="44">
        <v>6868000</v>
      </c>
      <c r="E79" s="44">
        <v>6868000</v>
      </c>
      <c r="F79" s="45">
        <f t="shared" si="3"/>
        <v>1</v>
      </c>
    </row>
    <row r="80" spans="1:6" ht="38.25">
      <c r="A80" s="31">
        <v>69</v>
      </c>
      <c r="B80" s="46" t="s">
        <v>434</v>
      </c>
      <c r="C80" s="55" t="s">
        <v>438</v>
      </c>
      <c r="D80" s="44">
        <v>21866300</v>
      </c>
      <c r="E80" s="44">
        <v>0</v>
      </c>
      <c r="F80" s="45">
        <f t="shared" si="3"/>
        <v>0</v>
      </c>
    </row>
    <row r="81" spans="1:6" ht="25.5">
      <c r="A81" s="31">
        <v>70</v>
      </c>
      <c r="B81" s="46" t="s">
        <v>434</v>
      </c>
      <c r="C81" s="55" t="s">
        <v>439</v>
      </c>
      <c r="D81" s="44">
        <v>318200</v>
      </c>
      <c r="E81" s="44">
        <v>318200</v>
      </c>
      <c r="F81" s="45">
        <f t="shared" si="3"/>
        <v>1</v>
      </c>
    </row>
    <row r="82" spans="1:6" ht="102">
      <c r="A82" s="31">
        <v>71</v>
      </c>
      <c r="B82" s="43" t="s">
        <v>440</v>
      </c>
      <c r="C82" s="55" t="s">
        <v>361</v>
      </c>
      <c r="D82" s="44">
        <v>330000</v>
      </c>
      <c r="E82" s="44">
        <v>330000</v>
      </c>
      <c r="F82" s="45">
        <f t="shared" si="3"/>
        <v>1</v>
      </c>
    </row>
    <row r="83" spans="1:6" ht="51">
      <c r="A83" s="31">
        <v>72</v>
      </c>
      <c r="B83" s="46" t="s">
        <v>434</v>
      </c>
      <c r="C83" s="55" t="s">
        <v>459</v>
      </c>
      <c r="D83" s="44">
        <v>807000</v>
      </c>
      <c r="E83" s="44">
        <v>0</v>
      </c>
      <c r="F83" s="45">
        <f t="shared" si="3"/>
        <v>0</v>
      </c>
    </row>
    <row r="84" spans="1:6" ht="90" customHeight="1">
      <c r="A84" s="31">
        <v>73</v>
      </c>
      <c r="B84" s="43" t="s">
        <v>440</v>
      </c>
      <c r="C84" s="55" t="s">
        <v>362</v>
      </c>
      <c r="D84" s="44">
        <v>100000</v>
      </c>
      <c r="E84" s="44">
        <v>100000</v>
      </c>
      <c r="F84" s="45">
        <f t="shared" si="3"/>
        <v>1</v>
      </c>
    </row>
    <row r="85" spans="1:6" ht="63.75">
      <c r="A85" s="31">
        <v>74</v>
      </c>
      <c r="B85" s="46" t="s">
        <v>434</v>
      </c>
      <c r="C85" s="55" t="s">
        <v>460</v>
      </c>
      <c r="D85" s="44">
        <v>914500</v>
      </c>
      <c r="E85" s="44">
        <v>0</v>
      </c>
      <c r="F85" s="45">
        <f t="shared" si="3"/>
        <v>0</v>
      </c>
    </row>
    <row r="86" spans="1:6" ht="63.75">
      <c r="A86" s="31">
        <v>75</v>
      </c>
      <c r="B86" s="46" t="s">
        <v>440</v>
      </c>
      <c r="C86" s="55" t="s">
        <v>461</v>
      </c>
      <c r="D86" s="44">
        <v>142800</v>
      </c>
      <c r="E86" s="44">
        <v>0</v>
      </c>
      <c r="F86" s="45">
        <f t="shared" si="3"/>
        <v>0</v>
      </c>
    </row>
    <row r="87" spans="1:6" ht="38.25">
      <c r="A87" s="31">
        <v>76</v>
      </c>
      <c r="B87" s="46" t="s">
        <v>434</v>
      </c>
      <c r="C87" s="55" t="s">
        <v>462</v>
      </c>
      <c r="D87" s="44">
        <v>3589200</v>
      </c>
      <c r="E87" s="44">
        <v>0</v>
      </c>
      <c r="F87" s="45">
        <f t="shared" si="3"/>
        <v>0</v>
      </c>
    </row>
    <row r="88" spans="1:6" ht="51">
      <c r="A88" s="31">
        <v>77</v>
      </c>
      <c r="B88" s="46" t="s">
        <v>434</v>
      </c>
      <c r="C88" s="55" t="s">
        <v>463</v>
      </c>
      <c r="D88" s="44">
        <v>3266100</v>
      </c>
      <c r="E88" s="44">
        <v>0</v>
      </c>
      <c r="F88" s="45">
        <f t="shared" si="3"/>
        <v>0</v>
      </c>
    </row>
    <row r="89" spans="1:6" ht="76.5">
      <c r="A89" s="31">
        <v>78</v>
      </c>
      <c r="B89" s="46" t="s">
        <v>432</v>
      </c>
      <c r="C89" s="55" t="s">
        <v>464</v>
      </c>
      <c r="D89" s="44">
        <v>5373000</v>
      </c>
      <c r="E89" s="44">
        <v>0</v>
      </c>
      <c r="F89" s="45">
        <f t="shared" si="3"/>
        <v>0</v>
      </c>
    </row>
    <row r="90" spans="1:6" ht="25.5">
      <c r="A90" s="31">
        <v>79</v>
      </c>
      <c r="B90" s="40" t="s">
        <v>465</v>
      </c>
      <c r="C90" s="54" t="s">
        <v>466</v>
      </c>
      <c r="D90" s="41">
        <f>D91+D92+D93+D94+D95+D96+D102</f>
        <v>231833400</v>
      </c>
      <c r="E90" s="41">
        <f>E91+E92+E93+E94+E95+E96+E102</f>
        <v>142863690.01999998</v>
      </c>
      <c r="F90" s="42">
        <f aca="true" t="shared" si="4" ref="F90:F110">E90/D90</f>
        <v>0.6162342872942379</v>
      </c>
    </row>
    <row r="91" spans="1:6" ht="51">
      <c r="A91" s="31">
        <v>80</v>
      </c>
      <c r="B91" s="43" t="s">
        <v>467</v>
      </c>
      <c r="C91" s="55" t="s">
        <v>468</v>
      </c>
      <c r="D91" s="44">
        <v>7334000</v>
      </c>
      <c r="E91" s="44">
        <v>3440600</v>
      </c>
      <c r="F91" s="45">
        <f t="shared" si="4"/>
        <v>0.4691300790837197</v>
      </c>
    </row>
    <row r="92" spans="1:6" ht="76.5">
      <c r="A92" s="31">
        <v>81</v>
      </c>
      <c r="B92" s="43" t="s">
        <v>469</v>
      </c>
      <c r="C92" s="55" t="s">
        <v>363</v>
      </c>
      <c r="D92" s="44">
        <v>13300</v>
      </c>
      <c r="E92" s="44">
        <v>13300</v>
      </c>
      <c r="F92" s="45">
        <f t="shared" si="4"/>
        <v>1</v>
      </c>
    </row>
    <row r="93" spans="1:6" ht="51">
      <c r="A93" s="31">
        <v>82</v>
      </c>
      <c r="B93" s="43" t="s">
        <v>470</v>
      </c>
      <c r="C93" s="55" t="s">
        <v>471</v>
      </c>
      <c r="D93" s="44">
        <v>1193200</v>
      </c>
      <c r="E93" s="44">
        <v>894600</v>
      </c>
      <c r="F93" s="45">
        <f t="shared" si="4"/>
        <v>0.7497485752598055</v>
      </c>
    </row>
    <row r="94" spans="1:6" ht="63.75">
      <c r="A94" s="31">
        <v>83</v>
      </c>
      <c r="B94" s="43" t="s">
        <v>472</v>
      </c>
      <c r="C94" s="55" t="s">
        <v>473</v>
      </c>
      <c r="D94" s="44">
        <v>2574300</v>
      </c>
      <c r="E94" s="44">
        <v>1894569</v>
      </c>
      <c r="F94" s="45">
        <f t="shared" si="4"/>
        <v>0.7359550168977974</v>
      </c>
    </row>
    <row r="95" spans="1:6" ht="51">
      <c r="A95" s="31">
        <v>84</v>
      </c>
      <c r="B95" s="43" t="s">
        <v>474</v>
      </c>
      <c r="C95" s="55" t="s">
        <v>475</v>
      </c>
      <c r="D95" s="44">
        <v>9162000</v>
      </c>
      <c r="E95" s="44">
        <v>3745681.02</v>
      </c>
      <c r="F95" s="45">
        <f t="shared" si="4"/>
        <v>0.4088278781925344</v>
      </c>
    </row>
    <row r="96" spans="1:6" ht="38.25">
      <c r="A96" s="31">
        <v>85</v>
      </c>
      <c r="B96" s="40" t="s">
        <v>476</v>
      </c>
      <c r="C96" s="54" t="s">
        <v>480</v>
      </c>
      <c r="D96" s="41">
        <f>D97+D98+D99+D100+D101</f>
        <v>66053600</v>
      </c>
      <c r="E96" s="41">
        <f>E97+E98+E99+E100+E101</f>
        <v>36715940</v>
      </c>
      <c r="F96" s="42">
        <f t="shared" si="4"/>
        <v>0.5558507030653893</v>
      </c>
    </row>
    <row r="97" spans="1:6" ht="63.75">
      <c r="A97" s="31">
        <v>86</v>
      </c>
      <c r="B97" s="46" t="s">
        <v>481</v>
      </c>
      <c r="C97" s="55" t="s">
        <v>482</v>
      </c>
      <c r="D97" s="44">
        <v>206000</v>
      </c>
      <c r="E97" s="44">
        <v>104000</v>
      </c>
      <c r="F97" s="45">
        <f t="shared" si="4"/>
        <v>0.5048543689320388</v>
      </c>
    </row>
    <row r="98" spans="1:6" ht="51">
      <c r="A98" s="31">
        <v>87</v>
      </c>
      <c r="B98" s="46" t="s">
        <v>481</v>
      </c>
      <c r="C98" s="55" t="s">
        <v>483</v>
      </c>
      <c r="D98" s="44">
        <v>36313000</v>
      </c>
      <c r="E98" s="44">
        <v>21801340</v>
      </c>
      <c r="F98" s="45">
        <f t="shared" si="4"/>
        <v>0.6003728692203893</v>
      </c>
    </row>
    <row r="99" spans="1:6" ht="63.75">
      <c r="A99" s="31">
        <v>88</v>
      </c>
      <c r="B99" s="46" t="s">
        <v>481</v>
      </c>
      <c r="C99" s="55" t="s">
        <v>484</v>
      </c>
      <c r="D99" s="44">
        <v>29455000</v>
      </c>
      <c r="E99" s="44">
        <v>14731000</v>
      </c>
      <c r="F99" s="45">
        <f t="shared" si="4"/>
        <v>0.5001188253267697</v>
      </c>
    </row>
    <row r="100" spans="1:6" ht="63.75">
      <c r="A100" s="31">
        <v>89</v>
      </c>
      <c r="B100" s="46" t="s">
        <v>481</v>
      </c>
      <c r="C100" s="55" t="s">
        <v>485</v>
      </c>
      <c r="D100" s="44">
        <v>600</v>
      </c>
      <c r="E100" s="44">
        <v>600</v>
      </c>
      <c r="F100" s="45">
        <f t="shared" si="4"/>
        <v>1</v>
      </c>
    </row>
    <row r="101" spans="1:6" ht="25.5">
      <c r="A101" s="31">
        <v>90</v>
      </c>
      <c r="B101" s="46" t="s">
        <v>481</v>
      </c>
      <c r="C101" s="55" t="s">
        <v>486</v>
      </c>
      <c r="D101" s="44">
        <v>79000</v>
      </c>
      <c r="E101" s="44">
        <v>79000</v>
      </c>
      <c r="F101" s="45">
        <f t="shared" si="4"/>
        <v>1</v>
      </c>
    </row>
    <row r="102" spans="1:6" ht="25.5">
      <c r="A102" s="31">
        <v>91</v>
      </c>
      <c r="B102" s="40" t="s">
        <v>487</v>
      </c>
      <c r="C102" s="54" t="s">
        <v>488</v>
      </c>
      <c r="D102" s="41">
        <f>D103</f>
        <v>145503000</v>
      </c>
      <c r="E102" s="41">
        <f>E103</f>
        <v>96159000</v>
      </c>
      <c r="F102" s="42">
        <f t="shared" si="4"/>
        <v>0.6608729716913053</v>
      </c>
    </row>
    <row r="103" spans="1:6" ht="165.75">
      <c r="A103" s="31">
        <v>92</v>
      </c>
      <c r="B103" s="46" t="s">
        <v>489</v>
      </c>
      <c r="C103" s="55" t="s">
        <v>364</v>
      </c>
      <c r="D103" s="44">
        <v>145503000</v>
      </c>
      <c r="E103" s="44">
        <v>96159000</v>
      </c>
      <c r="F103" s="45">
        <f t="shared" si="4"/>
        <v>0.6608729716913053</v>
      </c>
    </row>
    <row r="104" spans="1:6" ht="12.75">
      <c r="A104" s="31">
        <v>93</v>
      </c>
      <c r="B104" s="40" t="s">
        <v>490</v>
      </c>
      <c r="C104" s="54" t="s">
        <v>491</v>
      </c>
      <c r="D104" s="41">
        <f>D105+D108</f>
        <v>17554100</v>
      </c>
      <c r="E104" s="41">
        <f>E108</f>
        <v>235000</v>
      </c>
      <c r="F104" s="42">
        <f t="shared" si="4"/>
        <v>0.013387185899590408</v>
      </c>
    </row>
    <row r="105" spans="1:6" ht="65.25" customHeight="1">
      <c r="A105" s="31">
        <v>94</v>
      </c>
      <c r="B105" s="40" t="s">
        <v>347</v>
      </c>
      <c r="C105" s="54" t="s">
        <v>348</v>
      </c>
      <c r="D105" s="41">
        <f>SUM(D106:D107)</f>
        <v>17217100</v>
      </c>
      <c r="E105" s="41">
        <v>0</v>
      </c>
      <c r="F105" s="42">
        <f t="shared" si="4"/>
        <v>0</v>
      </c>
    </row>
    <row r="106" spans="1:6" ht="36.75" customHeight="1">
      <c r="A106" s="31">
        <v>95</v>
      </c>
      <c r="B106" s="40" t="s">
        <v>349</v>
      </c>
      <c r="C106" s="56" t="s">
        <v>350</v>
      </c>
      <c r="D106" s="44">
        <v>14828000</v>
      </c>
      <c r="E106" s="44">
        <v>0</v>
      </c>
      <c r="F106" s="45">
        <f t="shared" si="4"/>
        <v>0</v>
      </c>
    </row>
    <row r="107" spans="1:6" ht="39.75" customHeight="1">
      <c r="A107" s="31">
        <v>96</v>
      </c>
      <c r="B107" s="40" t="s">
        <v>349</v>
      </c>
      <c r="C107" s="56" t="s">
        <v>351</v>
      </c>
      <c r="D107" s="44">
        <v>2389100</v>
      </c>
      <c r="E107" s="44">
        <v>0</v>
      </c>
      <c r="F107" s="45">
        <f t="shared" si="4"/>
        <v>0</v>
      </c>
    </row>
    <row r="108" spans="1:6" ht="38.25">
      <c r="A108" s="31">
        <v>97</v>
      </c>
      <c r="B108" s="40" t="s">
        <v>492</v>
      </c>
      <c r="C108" s="54" t="s">
        <v>501</v>
      </c>
      <c r="D108" s="41">
        <f>SUM(D109:D110)</f>
        <v>337000</v>
      </c>
      <c r="E108" s="41">
        <f>SUM(E109:E110)</f>
        <v>235000</v>
      </c>
      <c r="F108" s="42">
        <f t="shared" si="4"/>
        <v>0.6973293768545994</v>
      </c>
    </row>
    <row r="109" spans="1:6" ht="69.75" customHeight="1">
      <c r="A109" s="31">
        <v>98</v>
      </c>
      <c r="B109" s="46" t="s">
        <v>493</v>
      </c>
      <c r="C109" s="60" t="s">
        <v>494</v>
      </c>
      <c r="D109" s="44">
        <v>206000</v>
      </c>
      <c r="E109" s="44">
        <v>104000</v>
      </c>
      <c r="F109" s="45">
        <f t="shared" si="4"/>
        <v>0.5048543689320388</v>
      </c>
    </row>
    <row r="110" spans="1:6" ht="75.75" customHeight="1">
      <c r="A110" s="31">
        <v>99</v>
      </c>
      <c r="B110" s="46" t="s">
        <v>352</v>
      </c>
      <c r="C110" s="61" t="s">
        <v>365</v>
      </c>
      <c r="D110" s="44">
        <v>131000</v>
      </c>
      <c r="E110" s="44">
        <v>131000</v>
      </c>
      <c r="F110" s="45">
        <f t="shared" si="4"/>
        <v>1</v>
      </c>
    </row>
    <row r="111" spans="1:6" ht="39" customHeight="1">
      <c r="A111" s="31">
        <v>100</v>
      </c>
      <c r="B111" s="47" t="s">
        <v>495</v>
      </c>
      <c r="C111" s="62" t="s">
        <v>496</v>
      </c>
      <c r="D111" s="48">
        <f>SUM(D112:D113)</f>
        <v>0</v>
      </c>
      <c r="E111" s="48">
        <f>SUM(E112:E113)</f>
        <v>-4901178.29</v>
      </c>
      <c r="F111" s="42">
        <v>0</v>
      </c>
    </row>
    <row r="112" spans="1:6" ht="51">
      <c r="A112" s="31">
        <v>101</v>
      </c>
      <c r="B112" s="49" t="s">
        <v>497</v>
      </c>
      <c r="C112" s="63" t="s">
        <v>498</v>
      </c>
      <c r="D112" s="50">
        <v>0</v>
      </c>
      <c r="E112" s="51">
        <v>-2453510.22</v>
      </c>
      <c r="F112" s="45">
        <v>0</v>
      </c>
    </row>
    <row r="113" spans="1:6" ht="51">
      <c r="A113" s="31">
        <v>102</v>
      </c>
      <c r="B113" s="49" t="s">
        <v>353</v>
      </c>
      <c r="C113" s="63" t="s">
        <v>498</v>
      </c>
      <c r="D113" s="50">
        <v>0</v>
      </c>
      <c r="E113" s="51">
        <v>-2447668.07</v>
      </c>
      <c r="F113" s="45">
        <v>0</v>
      </c>
    </row>
    <row r="114" spans="1:6" ht="12.75">
      <c r="A114" s="31">
        <v>103</v>
      </c>
      <c r="B114" s="83" t="s">
        <v>499</v>
      </c>
      <c r="C114" s="84"/>
      <c r="D114" s="32">
        <f>D12+D59+D111</f>
        <v>652621495.22</v>
      </c>
      <c r="E114" s="32">
        <f>E12+E59+E111</f>
        <v>353754424.26</v>
      </c>
      <c r="F114" s="42">
        <f>E114/D114</f>
        <v>0.5420514445984478</v>
      </c>
    </row>
    <row r="115" ht="12.75"/>
    <row r="116" ht="12.75"/>
    <row r="117" ht="34.5" customHeight="1">
      <c r="E117" s="53"/>
    </row>
  </sheetData>
  <sheetProtection/>
  <mergeCells count="15">
    <mergeCell ref="A7:F7"/>
    <mergeCell ref="D3:F3"/>
    <mergeCell ref="D5:E5"/>
    <mergeCell ref="D1:E1"/>
    <mergeCell ref="D2:E2"/>
    <mergeCell ref="D4:E4"/>
    <mergeCell ref="D6:E6"/>
    <mergeCell ref="B114:C114"/>
    <mergeCell ref="A10:A11"/>
    <mergeCell ref="B10:B11"/>
    <mergeCell ref="C10:C11"/>
    <mergeCell ref="B8:F8"/>
    <mergeCell ref="F10:F11"/>
    <mergeCell ref="D10:D11"/>
    <mergeCell ref="E10:E11"/>
  </mergeCells>
  <printOptions/>
  <pageMargins left="0.7874015748031497" right="0" top="0" bottom="0" header="0.5118110236220472" footer="0.5118110236220472"/>
  <pageSetup fitToHeight="3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4"/>
  <sheetViews>
    <sheetView zoomScalePageLayoutView="0" workbookViewId="0" topLeftCell="C1">
      <selection activeCell="H15" sqref="H15"/>
    </sheetView>
  </sheetViews>
  <sheetFormatPr defaultColWidth="9.140625" defaultRowHeight="12.75"/>
  <cols>
    <col min="1" max="1" width="5.7109375" style="1" customWidth="1"/>
    <col min="2" max="2" width="52.7109375" style="2" customWidth="1"/>
    <col min="3" max="3" width="6.28125" style="2" customWidth="1"/>
    <col min="4" max="4" width="9.57421875" style="3" customWidth="1"/>
    <col min="5" max="5" width="7.28125" style="2" customWidth="1"/>
    <col min="6" max="6" width="13.8515625" style="2" customWidth="1"/>
    <col min="7" max="7" width="14.57421875" style="2" customWidth="1"/>
    <col min="8" max="16384" width="9.140625" style="2" customWidth="1"/>
  </cols>
  <sheetData>
    <row r="1" spans="1:6" ht="15.75">
      <c r="A1" s="11"/>
      <c r="B1" s="12"/>
      <c r="C1" s="12"/>
      <c r="D1" s="24"/>
      <c r="E1" s="69" t="s">
        <v>20</v>
      </c>
      <c r="F1" s="70"/>
    </row>
    <row r="2" spans="1:7" ht="15.75">
      <c r="A2" s="11"/>
      <c r="B2" s="12"/>
      <c r="C2" s="12"/>
      <c r="D2" s="24"/>
      <c r="E2" s="69" t="s">
        <v>320</v>
      </c>
      <c r="F2" s="71"/>
      <c r="G2" s="91"/>
    </row>
    <row r="3" spans="1:7" ht="15.75">
      <c r="A3" s="11"/>
      <c r="B3" s="12"/>
      <c r="C3" s="12"/>
      <c r="D3" s="24"/>
      <c r="E3" s="69" t="s">
        <v>7</v>
      </c>
      <c r="F3" s="71"/>
      <c r="G3" s="91"/>
    </row>
    <row r="4" spans="1:8" ht="12" customHeight="1">
      <c r="A4" s="11"/>
      <c r="B4" s="12"/>
      <c r="C4" s="12"/>
      <c r="D4" s="24"/>
      <c r="E4" s="72" t="s">
        <v>212</v>
      </c>
      <c r="F4" s="73"/>
      <c r="G4" s="72"/>
      <c r="H4" s="73"/>
    </row>
    <row r="5" ht="13.5" customHeight="1">
      <c r="E5" s="68" t="s">
        <v>213</v>
      </c>
    </row>
    <row r="6" spans="1:8" ht="15" customHeight="1">
      <c r="A6" s="11"/>
      <c r="B6" s="12"/>
      <c r="C6" s="12"/>
      <c r="D6" s="24"/>
      <c r="E6" s="69" t="s">
        <v>209</v>
      </c>
      <c r="F6" s="71"/>
      <c r="G6" s="12"/>
      <c r="H6" s="12"/>
    </row>
    <row r="7" spans="1:8" ht="33.75" customHeight="1">
      <c r="A7" s="96" t="s">
        <v>477</v>
      </c>
      <c r="B7" s="96"/>
      <c r="C7" s="96"/>
      <c r="D7" s="96"/>
      <c r="E7" s="96"/>
      <c r="F7" s="96"/>
      <c r="G7" s="75"/>
      <c r="H7" s="75"/>
    </row>
    <row r="8" ht="3.75" customHeight="1"/>
    <row r="9" spans="1:8" ht="11.25" customHeight="1">
      <c r="A9" s="92" t="s">
        <v>8</v>
      </c>
      <c r="B9" s="92" t="s">
        <v>21</v>
      </c>
      <c r="C9" s="92" t="s">
        <v>9</v>
      </c>
      <c r="D9" s="92" t="s">
        <v>6</v>
      </c>
      <c r="E9" s="92" t="s">
        <v>32</v>
      </c>
      <c r="F9" s="92" t="s">
        <v>478</v>
      </c>
      <c r="G9" s="95" t="s">
        <v>10</v>
      </c>
      <c r="H9" s="95"/>
    </row>
    <row r="10" spans="1:8" ht="11.25" customHeight="1">
      <c r="A10" s="93"/>
      <c r="B10" s="93"/>
      <c r="C10" s="93"/>
      <c r="D10" s="93"/>
      <c r="E10" s="93"/>
      <c r="F10" s="93"/>
      <c r="G10" s="95"/>
      <c r="H10" s="95"/>
    </row>
    <row r="11" spans="1:8" ht="67.5">
      <c r="A11" s="94"/>
      <c r="B11" s="94"/>
      <c r="C11" s="94"/>
      <c r="D11" s="94"/>
      <c r="E11" s="94"/>
      <c r="F11" s="94"/>
      <c r="G11" s="4" t="s">
        <v>479</v>
      </c>
      <c r="H11" s="4" t="s">
        <v>405</v>
      </c>
    </row>
    <row r="12" spans="1:8" ht="11.25">
      <c r="A12" s="5">
        <v>1</v>
      </c>
      <c r="B12" s="6">
        <v>2</v>
      </c>
      <c r="C12" s="7" t="s">
        <v>11</v>
      </c>
      <c r="D12" s="7" t="s">
        <v>12</v>
      </c>
      <c r="E12" s="7" t="s">
        <v>13</v>
      </c>
      <c r="F12" s="64">
        <v>6</v>
      </c>
      <c r="G12" s="64">
        <v>7</v>
      </c>
      <c r="H12" s="64">
        <v>8</v>
      </c>
    </row>
    <row r="13" spans="1:8" ht="12.75">
      <c r="A13" s="37">
        <v>1</v>
      </c>
      <c r="B13" s="25" t="s">
        <v>218</v>
      </c>
      <c r="C13" s="39" t="s">
        <v>39</v>
      </c>
      <c r="D13" s="39" t="s">
        <v>40</v>
      </c>
      <c r="E13" s="39" t="s">
        <v>38</v>
      </c>
      <c r="F13" s="65">
        <v>44158012.18</v>
      </c>
      <c r="G13" s="65">
        <v>20246097.65</v>
      </c>
      <c r="H13" s="65">
        <f>G13/F13*100</f>
        <v>45.84920527552605</v>
      </c>
    </row>
    <row r="14" spans="1:8" ht="38.25">
      <c r="A14" s="36">
        <f>1+A13</f>
        <v>2</v>
      </c>
      <c r="B14" s="25" t="s">
        <v>199</v>
      </c>
      <c r="C14" s="26" t="s">
        <v>41</v>
      </c>
      <c r="D14" s="26" t="s">
        <v>40</v>
      </c>
      <c r="E14" s="26" t="s">
        <v>38</v>
      </c>
      <c r="F14" s="66">
        <v>1046070</v>
      </c>
      <c r="G14" s="66">
        <v>534282.2</v>
      </c>
      <c r="H14" s="66">
        <f aca="true" t="shared" si="0" ref="H14:H77">G14/F14*100</f>
        <v>51.07518617300945</v>
      </c>
    </row>
    <row r="15" spans="1:8" ht="51">
      <c r="A15" s="36">
        <f aca="true" t="shared" si="1" ref="A15:A78">1+A14</f>
        <v>3</v>
      </c>
      <c r="B15" s="25" t="s">
        <v>200</v>
      </c>
      <c r="C15" s="26" t="s">
        <v>41</v>
      </c>
      <c r="D15" s="26" t="s">
        <v>42</v>
      </c>
      <c r="E15" s="26" t="s">
        <v>38</v>
      </c>
      <c r="F15" s="66">
        <v>1046070</v>
      </c>
      <c r="G15" s="66">
        <v>534282.2</v>
      </c>
      <c r="H15" s="66">
        <f t="shared" si="0"/>
        <v>51.07518617300945</v>
      </c>
    </row>
    <row r="16" spans="1:8" ht="12.75">
      <c r="A16" s="36">
        <f t="shared" si="1"/>
        <v>4</v>
      </c>
      <c r="B16" s="25" t="s">
        <v>201</v>
      </c>
      <c r="C16" s="26" t="s">
        <v>41</v>
      </c>
      <c r="D16" s="26" t="s">
        <v>43</v>
      </c>
      <c r="E16" s="26" t="s">
        <v>38</v>
      </c>
      <c r="F16" s="66">
        <v>1046070</v>
      </c>
      <c r="G16" s="66">
        <v>534282.2</v>
      </c>
      <c r="H16" s="66">
        <f t="shared" si="0"/>
        <v>51.07518617300945</v>
      </c>
    </row>
    <row r="17" spans="1:8" ht="25.5">
      <c r="A17" s="36">
        <f t="shared" si="1"/>
        <v>5</v>
      </c>
      <c r="B17" s="25" t="s">
        <v>202</v>
      </c>
      <c r="C17" s="26" t="s">
        <v>41</v>
      </c>
      <c r="D17" s="26" t="s">
        <v>43</v>
      </c>
      <c r="E17" s="26" t="s">
        <v>44</v>
      </c>
      <c r="F17" s="66">
        <v>1046070</v>
      </c>
      <c r="G17" s="66">
        <v>534282.2</v>
      </c>
      <c r="H17" s="66">
        <f t="shared" si="0"/>
        <v>51.07518617300945</v>
      </c>
    </row>
    <row r="18" spans="1:8" ht="38.25">
      <c r="A18" s="36">
        <f t="shared" si="1"/>
        <v>6</v>
      </c>
      <c r="B18" s="25" t="s">
        <v>203</v>
      </c>
      <c r="C18" s="26" t="s">
        <v>45</v>
      </c>
      <c r="D18" s="26" t="s">
        <v>40</v>
      </c>
      <c r="E18" s="26" t="s">
        <v>38</v>
      </c>
      <c r="F18" s="66">
        <v>2603580</v>
      </c>
      <c r="G18" s="66">
        <v>1367539.88</v>
      </c>
      <c r="H18" s="66">
        <f t="shared" si="0"/>
        <v>52.52536430607086</v>
      </c>
    </row>
    <row r="19" spans="1:8" ht="51">
      <c r="A19" s="36">
        <f t="shared" si="1"/>
        <v>7</v>
      </c>
      <c r="B19" s="25" t="s">
        <v>200</v>
      </c>
      <c r="C19" s="26" t="s">
        <v>45</v>
      </c>
      <c r="D19" s="26" t="s">
        <v>42</v>
      </c>
      <c r="E19" s="26" t="s">
        <v>38</v>
      </c>
      <c r="F19" s="66">
        <v>2603580</v>
      </c>
      <c r="G19" s="66">
        <v>1367539.88</v>
      </c>
      <c r="H19" s="66">
        <f t="shared" si="0"/>
        <v>52.52536430607086</v>
      </c>
    </row>
    <row r="20" spans="1:8" ht="12.75">
      <c r="A20" s="36">
        <f t="shared" si="1"/>
        <v>8</v>
      </c>
      <c r="B20" s="25" t="s">
        <v>204</v>
      </c>
      <c r="C20" s="26" t="s">
        <v>45</v>
      </c>
      <c r="D20" s="26" t="s">
        <v>46</v>
      </c>
      <c r="E20" s="26" t="s">
        <v>38</v>
      </c>
      <c r="F20" s="66">
        <v>1440710</v>
      </c>
      <c r="G20" s="66">
        <v>745961.26</v>
      </c>
      <c r="H20" s="66">
        <f t="shared" si="0"/>
        <v>51.777336174525054</v>
      </c>
    </row>
    <row r="21" spans="1:8" ht="25.5">
      <c r="A21" s="36">
        <f t="shared" si="1"/>
        <v>9</v>
      </c>
      <c r="B21" s="25" t="s">
        <v>202</v>
      </c>
      <c r="C21" s="26" t="s">
        <v>45</v>
      </c>
      <c r="D21" s="26" t="s">
        <v>46</v>
      </c>
      <c r="E21" s="26" t="s">
        <v>44</v>
      </c>
      <c r="F21" s="66">
        <v>1440710</v>
      </c>
      <c r="G21" s="66">
        <v>745961.26</v>
      </c>
      <c r="H21" s="66">
        <f t="shared" si="0"/>
        <v>51.777336174525054</v>
      </c>
    </row>
    <row r="22" spans="1:8" ht="25.5">
      <c r="A22" s="36">
        <f t="shared" si="1"/>
        <v>10</v>
      </c>
      <c r="B22" s="25" t="s">
        <v>205</v>
      </c>
      <c r="C22" s="26" t="s">
        <v>45</v>
      </c>
      <c r="D22" s="26" t="s">
        <v>47</v>
      </c>
      <c r="E22" s="26" t="s">
        <v>38</v>
      </c>
      <c r="F22" s="66">
        <v>1033270</v>
      </c>
      <c r="G22" s="66">
        <v>583778.62</v>
      </c>
      <c r="H22" s="66">
        <f t="shared" si="0"/>
        <v>56.49816795222933</v>
      </c>
    </row>
    <row r="23" spans="1:8" ht="25.5">
      <c r="A23" s="36">
        <f t="shared" si="1"/>
        <v>11</v>
      </c>
      <c r="B23" s="25" t="s">
        <v>202</v>
      </c>
      <c r="C23" s="26" t="s">
        <v>45</v>
      </c>
      <c r="D23" s="26" t="s">
        <v>47</v>
      </c>
      <c r="E23" s="26" t="s">
        <v>44</v>
      </c>
      <c r="F23" s="66">
        <v>1033270</v>
      </c>
      <c r="G23" s="66">
        <v>583778.62</v>
      </c>
      <c r="H23" s="66">
        <f t="shared" si="0"/>
        <v>56.49816795222933</v>
      </c>
    </row>
    <row r="24" spans="1:8" ht="25.5">
      <c r="A24" s="36">
        <f t="shared" si="1"/>
        <v>12</v>
      </c>
      <c r="B24" s="25" t="s">
        <v>206</v>
      </c>
      <c r="C24" s="26" t="s">
        <v>45</v>
      </c>
      <c r="D24" s="26" t="s">
        <v>48</v>
      </c>
      <c r="E24" s="26" t="s">
        <v>38</v>
      </c>
      <c r="F24" s="66">
        <v>129600</v>
      </c>
      <c r="G24" s="66">
        <v>37800</v>
      </c>
      <c r="H24" s="66">
        <f t="shared" si="0"/>
        <v>29.166666666666668</v>
      </c>
    </row>
    <row r="25" spans="1:8" ht="25.5">
      <c r="A25" s="36">
        <f t="shared" si="1"/>
        <v>13</v>
      </c>
      <c r="B25" s="25" t="s">
        <v>202</v>
      </c>
      <c r="C25" s="26" t="s">
        <v>45</v>
      </c>
      <c r="D25" s="26" t="s">
        <v>48</v>
      </c>
      <c r="E25" s="26" t="s">
        <v>44</v>
      </c>
      <c r="F25" s="66">
        <v>129600</v>
      </c>
      <c r="G25" s="66">
        <v>37800</v>
      </c>
      <c r="H25" s="66">
        <f t="shared" si="0"/>
        <v>29.166666666666668</v>
      </c>
    </row>
    <row r="26" spans="1:8" ht="51">
      <c r="A26" s="36">
        <f t="shared" si="1"/>
        <v>14</v>
      </c>
      <c r="B26" s="25" t="s">
        <v>207</v>
      </c>
      <c r="C26" s="26" t="s">
        <v>49</v>
      </c>
      <c r="D26" s="26" t="s">
        <v>40</v>
      </c>
      <c r="E26" s="26" t="s">
        <v>38</v>
      </c>
      <c r="F26" s="66">
        <v>21402120</v>
      </c>
      <c r="G26" s="66">
        <v>9735182.39</v>
      </c>
      <c r="H26" s="66">
        <f t="shared" si="0"/>
        <v>45.487000306511696</v>
      </c>
    </row>
    <row r="27" spans="1:8" ht="51">
      <c r="A27" s="36">
        <f t="shared" si="1"/>
        <v>15</v>
      </c>
      <c r="B27" s="25" t="s">
        <v>200</v>
      </c>
      <c r="C27" s="26" t="s">
        <v>49</v>
      </c>
      <c r="D27" s="26" t="s">
        <v>42</v>
      </c>
      <c r="E27" s="26" t="s">
        <v>38</v>
      </c>
      <c r="F27" s="66">
        <v>21402120</v>
      </c>
      <c r="G27" s="66">
        <v>9735182.39</v>
      </c>
      <c r="H27" s="66">
        <f t="shared" si="0"/>
        <v>45.487000306511696</v>
      </c>
    </row>
    <row r="28" spans="1:8" ht="12.75">
      <c r="A28" s="36">
        <f t="shared" si="1"/>
        <v>16</v>
      </c>
      <c r="B28" s="25" t="s">
        <v>204</v>
      </c>
      <c r="C28" s="26" t="s">
        <v>49</v>
      </c>
      <c r="D28" s="26" t="s">
        <v>46</v>
      </c>
      <c r="E28" s="26" t="s">
        <v>38</v>
      </c>
      <c r="F28" s="66">
        <v>21402120</v>
      </c>
      <c r="G28" s="66">
        <v>9735182.39</v>
      </c>
      <c r="H28" s="66">
        <f t="shared" si="0"/>
        <v>45.487000306511696</v>
      </c>
    </row>
    <row r="29" spans="1:8" ht="25.5">
      <c r="A29" s="36">
        <f t="shared" si="1"/>
        <v>17</v>
      </c>
      <c r="B29" s="25" t="s">
        <v>202</v>
      </c>
      <c r="C29" s="26" t="s">
        <v>49</v>
      </c>
      <c r="D29" s="26" t="s">
        <v>46</v>
      </c>
      <c r="E29" s="26" t="s">
        <v>44</v>
      </c>
      <c r="F29" s="66">
        <v>21402120</v>
      </c>
      <c r="G29" s="66">
        <v>9735182.39</v>
      </c>
      <c r="H29" s="66">
        <f t="shared" si="0"/>
        <v>45.487000306511696</v>
      </c>
    </row>
    <row r="30" spans="1:8" ht="38.25">
      <c r="A30" s="36">
        <f t="shared" si="1"/>
        <v>18</v>
      </c>
      <c r="B30" s="25" t="s">
        <v>208</v>
      </c>
      <c r="C30" s="26" t="s">
        <v>50</v>
      </c>
      <c r="D30" s="26" t="s">
        <v>40</v>
      </c>
      <c r="E30" s="26" t="s">
        <v>38</v>
      </c>
      <c r="F30" s="66">
        <v>2221570</v>
      </c>
      <c r="G30" s="66">
        <v>757372.62</v>
      </c>
      <c r="H30" s="66">
        <f t="shared" si="0"/>
        <v>34.09177383562076</v>
      </c>
    </row>
    <row r="31" spans="1:8" ht="51">
      <c r="A31" s="36">
        <f t="shared" si="1"/>
        <v>19</v>
      </c>
      <c r="B31" s="25" t="s">
        <v>200</v>
      </c>
      <c r="C31" s="26" t="s">
        <v>50</v>
      </c>
      <c r="D31" s="26" t="s">
        <v>42</v>
      </c>
      <c r="E31" s="26" t="s">
        <v>38</v>
      </c>
      <c r="F31" s="66">
        <v>2221570</v>
      </c>
      <c r="G31" s="66">
        <v>757372.62</v>
      </c>
      <c r="H31" s="66">
        <f t="shared" si="0"/>
        <v>34.09177383562076</v>
      </c>
    </row>
    <row r="32" spans="1:8" ht="12.75">
      <c r="A32" s="36">
        <f t="shared" si="1"/>
        <v>20</v>
      </c>
      <c r="B32" s="25" t="s">
        <v>204</v>
      </c>
      <c r="C32" s="26" t="s">
        <v>50</v>
      </c>
      <c r="D32" s="26" t="s">
        <v>46</v>
      </c>
      <c r="E32" s="26" t="s">
        <v>38</v>
      </c>
      <c r="F32" s="66">
        <v>1545510</v>
      </c>
      <c r="G32" s="66">
        <v>422104.3</v>
      </c>
      <c r="H32" s="66">
        <f t="shared" si="0"/>
        <v>27.31165117016389</v>
      </c>
    </row>
    <row r="33" spans="1:8" ht="25.5">
      <c r="A33" s="36">
        <f t="shared" si="1"/>
        <v>21</v>
      </c>
      <c r="B33" s="25" t="s">
        <v>202</v>
      </c>
      <c r="C33" s="26" t="s">
        <v>50</v>
      </c>
      <c r="D33" s="26" t="s">
        <v>46</v>
      </c>
      <c r="E33" s="26" t="s">
        <v>44</v>
      </c>
      <c r="F33" s="66">
        <v>1545510</v>
      </c>
      <c r="G33" s="66">
        <v>422104.3</v>
      </c>
      <c r="H33" s="66">
        <f t="shared" si="0"/>
        <v>27.31165117016389</v>
      </c>
    </row>
    <row r="34" spans="1:8" ht="27" customHeight="1">
      <c r="A34" s="36">
        <f t="shared" si="1"/>
        <v>22</v>
      </c>
      <c r="B34" s="25" t="s">
        <v>219</v>
      </c>
      <c r="C34" s="26" t="s">
        <v>50</v>
      </c>
      <c r="D34" s="26" t="s">
        <v>51</v>
      </c>
      <c r="E34" s="26" t="s">
        <v>38</v>
      </c>
      <c r="F34" s="66">
        <v>676060</v>
      </c>
      <c r="G34" s="66">
        <v>335268.32</v>
      </c>
      <c r="H34" s="66">
        <f t="shared" si="0"/>
        <v>49.59150371268822</v>
      </c>
    </row>
    <row r="35" spans="1:8" ht="25.5">
      <c r="A35" s="36">
        <f t="shared" si="1"/>
        <v>23</v>
      </c>
      <c r="B35" s="25" t="s">
        <v>202</v>
      </c>
      <c r="C35" s="26" t="s">
        <v>50</v>
      </c>
      <c r="D35" s="26" t="s">
        <v>51</v>
      </c>
      <c r="E35" s="26" t="s">
        <v>44</v>
      </c>
      <c r="F35" s="66">
        <v>676060</v>
      </c>
      <c r="G35" s="66">
        <v>335268.32</v>
      </c>
      <c r="H35" s="66">
        <f t="shared" si="0"/>
        <v>49.59150371268822</v>
      </c>
    </row>
    <row r="36" spans="1:8" ht="12.75">
      <c r="A36" s="36">
        <f t="shared" si="1"/>
        <v>24</v>
      </c>
      <c r="B36" s="25" t="s">
        <v>220</v>
      </c>
      <c r="C36" s="26" t="s">
        <v>52</v>
      </c>
      <c r="D36" s="26" t="s">
        <v>40</v>
      </c>
      <c r="E36" s="26" t="s">
        <v>38</v>
      </c>
      <c r="F36" s="66">
        <v>2032000</v>
      </c>
      <c r="G36" s="66">
        <v>2031530.64</v>
      </c>
      <c r="H36" s="66">
        <f t="shared" si="0"/>
        <v>99.97690157480315</v>
      </c>
    </row>
    <row r="37" spans="1:8" ht="12.75">
      <c r="A37" s="36">
        <f t="shared" si="1"/>
        <v>25</v>
      </c>
      <c r="B37" s="25" t="s">
        <v>221</v>
      </c>
      <c r="C37" s="26" t="s">
        <v>52</v>
      </c>
      <c r="D37" s="26" t="s">
        <v>53</v>
      </c>
      <c r="E37" s="26" t="s">
        <v>38</v>
      </c>
      <c r="F37" s="66">
        <v>2032000</v>
      </c>
      <c r="G37" s="66">
        <v>2031530.64</v>
      </c>
      <c r="H37" s="66">
        <f t="shared" si="0"/>
        <v>99.97690157480315</v>
      </c>
    </row>
    <row r="38" spans="1:8" ht="25.5">
      <c r="A38" s="36">
        <f t="shared" si="1"/>
        <v>26</v>
      </c>
      <c r="B38" s="25" t="s">
        <v>222</v>
      </c>
      <c r="C38" s="26" t="s">
        <v>52</v>
      </c>
      <c r="D38" s="26" t="s">
        <v>54</v>
      </c>
      <c r="E38" s="26" t="s">
        <v>38</v>
      </c>
      <c r="F38" s="66">
        <v>2032000</v>
      </c>
      <c r="G38" s="66">
        <v>2031530.64</v>
      </c>
      <c r="H38" s="66">
        <f t="shared" si="0"/>
        <v>99.97690157480315</v>
      </c>
    </row>
    <row r="39" spans="1:8" ht="25.5">
      <c r="A39" s="36">
        <f t="shared" si="1"/>
        <v>27</v>
      </c>
      <c r="B39" s="25" t="s">
        <v>202</v>
      </c>
      <c r="C39" s="26" t="s">
        <v>52</v>
      </c>
      <c r="D39" s="26" t="s">
        <v>54</v>
      </c>
      <c r="E39" s="26" t="s">
        <v>44</v>
      </c>
      <c r="F39" s="66">
        <v>2032000</v>
      </c>
      <c r="G39" s="66">
        <v>2031530.64</v>
      </c>
      <c r="H39" s="66">
        <f t="shared" si="0"/>
        <v>99.97690157480315</v>
      </c>
    </row>
    <row r="40" spans="1:8" ht="12.75">
      <c r="A40" s="36">
        <f t="shared" si="1"/>
        <v>28</v>
      </c>
      <c r="B40" s="25" t="s">
        <v>56</v>
      </c>
      <c r="C40" s="26" t="s">
        <v>55</v>
      </c>
      <c r="D40" s="26" t="s">
        <v>40</v>
      </c>
      <c r="E40" s="26" t="s">
        <v>38</v>
      </c>
      <c r="F40" s="66">
        <v>1375381</v>
      </c>
      <c r="G40" s="66">
        <v>0</v>
      </c>
      <c r="H40" s="66">
        <f t="shared" si="0"/>
        <v>0</v>
      </c>
    </row>
    <row r="41" spans="1:8" ht="12.75">
      <c r="A41" s="36">
        <f t="shared" si="1"/>
        <v>29</v>
      </c>
      <c r="B41" s="25" t="s">
        <v>223</v>
      </c>
      <c r="C41" s="26" t="s">
        <v>55</v>
      </c>
      <c r="D41" s="26" t="s">
        <v>57</v>
      </c>
      <c r="E41" s="26" t="s">
        <v>38</v>
      </c>
      <c r="F41" s="66">
        <v>1375381</v>
      </c>
      <c r="G41" s="66">
        <v>0</v>
      </c>
      <c r="H41" s="66">
        <f t="shared" si="0"/>
        <v>0</v>
      </c>
    </row>
    <row r="42" spans="1:8" ht="12.75">
      <c r="A42" s="36">
        <f t="shared" si="1"/>
        <v>30</v>
      </c>
      <c r="B42" s="25" t="s">
        <v>224</v>
      </c>
      <c r="C42" s="26" t="s">
        <v>55</v>
      </c>
      <c r="D42" s="26" t="s">
        <v>58</v>
      </c>
      <c r="E42" s="26" t="s">
        <v>38</v>
      </c>
      <c r="F42" s="66">
        <v>1375381</v>
      </c>
      <c r="G42" s="66">
        <v>0</v>
      </c>
      <c r="H42" s="66">
        <f t="shared" si="0"/>
        <v>0</v>
      </c>
    </row>
    <row r="43" spans="1:8" ht="12.75">
      <c r="A43" s="36">
        <f t="shared" si="1"/>
        <v>31</v>
      </c>
      <c r="B43" s="25" t="s">
        <v>225</v>
      </c>
      <c r="C43" s="26" t="s">
        <v>55</v>
      </c>
      <c r="D43" s="26" t="s">
        <v>58</v>
      </c>
      <c r="E43" s="26" t="s">
        <v>59</v>
      </c>
      <c r="F43" s="66">
        <v>1375381</v>
      </c>
      <c r="G43" s="66">
        <v>0</v>
      </c>
      <c r="H43" s="66">
        <f t="shared" si="0"/>
        <v>0</v>
      </c>
    </row>
    <row r="44" spans="1:8" ht="12.75">
      <c r="A44" s="36">
        <f t="shared" si="1"/>
        <v>32</v>
      </c>
      <c r="B44" s="25" t="s">
        <v>226</v>
      </c>
      <c r="C44" s="26" t="s">
        <v>60</v>
      </c>
      <c r="D44" s="26" t="s">
        <v>40</v>
      </c>
      <c r="E44" s="26" t="s">
        <v>38</v>
      </c>
      <c r="F44" s="66">
        <v>13477291.18</v>
      </c>
      <c r="G44" s="66">
        <v>5820189.92</v>
      </c>
      <c r="H44" s="66">
        <f t="shared" si="0"/>
        <v>43.18516118904541</v>
      </c>
    </row>
    <row r="45" spans="1:8" ht="51">
      <c r="A45" s="36">
        <f t="shared" si="1"/>
        <v>33</v>
      </c>
      <c r="B45" s="25" t="s">
        <v>200</v>
      </c>
      <c r="C45" s="26" t="s">
        <v>60</v>
      </c>
      <c r="D45" s="26" t="s">
        <v>42</v>
      </c>
      <c r="E45" s="26" t="s">
        <v>38</v>
      </c>
      <c r="F45" s="66">
        <v>305600</v>
      </c>
      <c r="G45" s="66">
        <v>131929.72</v>
      </c>
      <c r="H45" s="66">
        <f t="shared" si="0"/>
        <v>43.17071989528796</v>
      </c>
    </row>
    <row r="46" spans="1:8" ht="12.75">
      <c r="A46" s="36">
        <f t="shared" si="1"/>
        <v>34</v>
      </c>
      <c r="B46" s="25" t="s">
        <v>204</v>
      </c>
      <c r="C46" s="26" t="s">
        <v>60</v>
      </c>
      <c r="D46" s="26" t="s">
        <v>46</v>
      </c>
      <c r="E46" s="26" t="s">
        <v>38</v>
      </c>
      <c r="F46" s="66">
        <v>305600</v>
      </c>
      <c r="G46" s="66">
        <v>131929.72</v>
      </c>
      <c r="H46" s="66">
        <f t="shared" si="0"/>
        <v>43.17071989528796</v>
      </c>
    </row>
    <row r="47" spans="1:8" ht="25.5">
      <c r="A47" s="36">
        <f t="shared" si="1"/>
        <v>35</v>
      </c>
      <c r="B47" s="25" t="s">
        <v>202</v>
      </c>
      <c r="C47" s="26" t="s">
        <v>60</v>
      </c>
      <c r="D47" s="26" t="s">
        <v>46</v>
      </c>
      <c r="E47" s="26" t="s">
        <v>44</v>
      </c>
      <c r="F47" s="66">
        <v>305600</v>
      </c>
      <c r="G47" s="66">
        <v>131929.72</v>
      </c>
      <c r="H47" s="66">
        <f t="shared" si="0"/>
        <v>43.17071989528796</v>
      </c>
    </row>
    <row r="48" spans="1:8" ht="25.5">
      <c r="A48" s="36">
        <f t="shared" si="1"/>
        <v>36</v>
      </c>
      <c r="B48" s="25" t="s">
        <v>227</v>
      </c>
      <c r="C48" s="26" t="s">
        <v>60</v>
      </c>
      <c r="D48" s="26" t="s">
        <v>61</v>
      </c>
      <c r="E48" s="26" t="s">
        <v>38</v>
      </c>
      <c r="F48" s="66">
        <v>3672300</v>
      </c>
      <c r="G48" s="66">
        <v>1821510.08</v>
      </c>
      <c r="H48" s="66">
        <f t="shared" si="0"/>
        <v>49.6013419382948</v>
      </c>
    </row>
    <row r="49" spans="1:8" ht="25.5">
      <c r="A49" s="36">
        <f t="shared" si="1"/>
        <v>37</v>
      </c>
      <c r="B49" s="25" t="s">
        <v>228</v>
      </c>
      <c r="C49" s="26" t="s">
        <v>60</v>
      </c>
      <c r="D49" s="26" t="s">
        <v>62</v>
      </c>
      <c r="E49" s="26" t="s">
        <v>38</v>
      </c>
      <c r="F49" s="66">
        <v>3172300</v>
      </c>
      <c r="G49" s="66">
        <v>1821510.08</v>
      </c>
      <c r="H49" s="66">
        <f t="shared" si="0"/>
        <v>57.41922516785929</v>
      </c>
    </row>
    <row r="50" spans="1:8" ht="25.5">
      <c r="A50" s="36">
        <f t="shared" si="1"/>
        <v>38</v>
      </c>
      <c r="B50" s="25" t="s">
        <v>202</v>
      </c>
      <c r="C50" s="26" t="s">
        <v>60</v>
      </c>
      <c r="D50" s="26" t="s">
        <v>62</v>
      </c>
      <c r="E50" s="26" t="s">
        <v>44</v>
      </c>
      <c r="F50" s="66">
        <v>3172300</v>
      </c>
      <c r="G50" s="66">
        <v>1821510.08</v>
      </c>
      <c r="H50" s="66">
        <f t="shared" si="0"/>
        <v>57.41922516785929</v>
      </c>
    </row>
    <row r="51" spans="1:8" ht="25.5">
      <c r="A51" s="36">
        <f t="shared" si="1"/>
        <v>39</v>
      </c>
      <c r="B51" s="25" t="s">
        <v>229</v>
      </c>
      <c r="C51" s="26" t="s">
        <v>60</v>
      </c>
      <c r="D51" s="26" t="s">
        <v>63</v>
      </c>
      <c r="E51" s="26" t="s">
        <v>38</v>
      </c>
      <c r="F51" s="66">
        <v>500000</v>
      </c>
      <c r="G51" s="66">
        <v>0</v>
      </c>
      <c r="H51" s="66">
        <f t="shared" si="0"/>
        <v>0</v>
      </c>
    </row>
    <row r="52" spans="1:8" ht="25.5">
      <c r="A52" s="36">
        <f t="shared" si="1"/>
        <v>40</v>
      </c>
      <c r="B52" s="25" t="s">
        <v>202</v>
      </c>
      <c r="C52" s="26" t="s">
        <v>60</v>
      </c>
      <c r="D52" s="26" t="s">
        <v>63</v>
      </c>
      <c r="E52" s="26" t="s">
        <v>44</v>
      </c>
      <c r="F52" s="66">
        <v>500000</v>
      </c>
      <c r="G52" s="66">
        <v>0</v>
      </c>
      <c r="H52" s="66">
        <f t="shared" si="0"/>
        <v>0</v>
      </c>
    </row>
    <row r="53" spans="1:8" ht="25.5">
      <c r="A53" s="36">
        <f t="shared" si="1"/>
        <v>41</v>
      </c>
      <c r="B53" s="25" t="s">
        <v>230</v>
      </c>
      <c r="C53" s="26" t="s">
        <v>60</v>
      </c>
      <c r="D53" s="26" t="s">
        <v>64</v>
      </c>
      <c r="E53" s="26" t="s">
        <v>38</v>
      </c>
      <c r="F53" s="66">
        <v>7844891.18</v>
      </c>
      <c r="G53" s="66">
        <v>3294143.07</v>
      </c>
      <c r="H53" s="66">
        <f t="shared" si="0"/>
        <v>41.990933901010465</v>
      </c>
    </row>
    <row r="54" spans="1:8" ht="25.5">
      <c r="A54" s="36">
        <f t="shared" si="1"/>
        <v>42</v>
      </c>
      <c r="B54" s="25" t="s">
        <v>231</v>
      </c>
      <c r="C54" s="26" t="s">
        <v>60</v>
      </c>
      <c r="D54" s="26" t="s">
        <v>65</v>
      </c>
      <c r="E54" s="26" t="s">
        <v>38</v>
      </c>
      <c r="F54" s="66">
        <v>7844891.18</v>
      </c>
      <c r="G54" s="66">
        <v>3294143.07</v>
      </c>
      <c r="H54" s="66">
        <f t="shared" si="0"/>
        <v>41.990933901010465</v>
      </c>
    </row>
    <row r="55" spans="1:8" ht="12.75">
      <c r="A55" s="36">
        <f t="shared" si="1"/>
        <v>43</v>
      </c>
      <c r="B55" s="25" t="s">
        <v>232</v>
      </c>
      <c r="C55" s="26" t="s">
        <v>60</v>
      </c>
      <c r="D55" s="26" t="s">
        <v>65</v>
      </c>
      <c r="E55" s="26" t="s">
        <v>66</v>
      </c>
      <c r="F55" s="66">
        <v>7844891.18</v>
      </c>
      <c r="G55" s="66">
        <v>3294143.07</v>
      </c>
      <c r="H55" s="66">
        <f t="shared" si="0"/>
        <v>41.990933901010465</v>
      </c>
    </row>
    <row r="56" spans="1:8" ht="51">
      <c r="A56" s="36">
        <f t="shared" si="1"/>
        <v>44</v>
      </c>
      <c r="B56" s="25" t="s">
        <v>233</v>
      </c>
      <c r="C56" s="26" t="s">
        <v>60</v>
      </c>
      <c r="D56" s="26" t="s">
        <v>67</v>
      </c>
      <c r="E56" s="26" t="s">
        <v>38</v>
      </c>
      <c r="F56" s="66">
        <v>285100</v>
      </c>
      <c r="G56" s="66">
        <v>52033.45</v>
      </c>
      <c r="H56" s="66">
        <f t="shared" si="0"/>
        <v>18.250947036127673</v>
      </c>
    </row>
    <row r="57" spans="1:8" ht="63.75">
      <c r="A57" s="36">
        <f t="shared" si="1"/>
        <v>45</v>
      </c>
      <c r="B57" s="25" t="s">
        <v>234</v>
      </c>
      <c r="C57" s="26" t="s">
        <v>60</v>
      </c>
      <c r="D57" s="26" t="s">
        <v>68</v>
      </c>
      <c r="E57" s="26" t="s">
        <v>38</v>
      </c>
      <c r="F57" s="66">
        <v>206000</v>
      </c>
      <c r="G57" s="66">
        <v>50533.45</v>
      </c>
      <c r="H57" s="66">
        <f t="shared" si="0"/>
        <v>24.530800970873784</v>
      </c>
    </row>
    <row r="58" spans="1:8" ht="25.5">
      <c r="A58" s="36">
        <f t="shared" si="1"/>
        <v>46</v>
      </c>
      <c r="B58" s="25" t="s">
        <v>202</v>
      </c>
      <c r="C58" s="26" t="s">
        <v>60</v>
      </c>
      <c r="D58" s="26" t="s">
        <v>68</v>
      </c>
      <c r="E58" s="26" t="s">
        <v>44</v>
      </c>
      <c r="F58" s="66">
        <v>206000</v>
      </c>
      <c r="G58" s="66">
        <v>50533.45</v>
      </c>
      <c r="H58" s="66">
        <f t="shared" si="0"/>
        <v>24.530800970873784</v>
      </c>
    </row>
    <row r="59" spans="1:8" ht="63.75">
      <c r="A59" s="36">
        <f t="shared" si="1"/>
        <v>47</v>
      </c>
      <c r="B59" s="25" t="s">
        <v>235</v>
      </c>
      <c r="C59" s="26" t="s">
        <v>60</v>
      </c>
      <c r="D59" s="26" t="s">
        <v>69</v>
      </c>
      <c r="E59" s="26" t="s">
        <v>38</v>
      </c>
      <c r="F59" s="66">
        <v>100</v>
      </c>
      <c r="G59" s="66">
        <v>0</v>
      </c>
      <c r="H59" s="66">
        <f t="shared" si="0"/>
        <v>0</v>
      </c>
    </row>
    <row r="60" spans="1:8" ht="25.5">
      <c r="A60" s="36">
        <f t="shared" si="1"/>
        <v>48</v>
      </c>
      <c r="B60" s="25" t="s">
        <v>202</v>
      </c>
      <c r="C60" s="26" t="s">
        <v>60</v>
      </c>
      <c r="D60" s="26" t="s">
        <v>69</v>
      </c>
      <c r="E60" s="26" t="s">
        <v>44</v>
      </c>
      <c r="F60" s="66">
        <v>100</v>
      </c>
      <c r="G60" s="66">
        <v>0</v>
      </c>
      <c r="H60" s="66">
        <f t="shared" si="0"/>
        <v>0</v>
      </c>
    </row>
    <row r="61" spans="1:8" ht="38.25">
      <c r="A61" s="36">
        <f t="shared" si="1"/>
        <v>49</v>
      </c>
      <c r="B61" s="25" t="s">
        <v>236</v>
      </c>
      <c r="C61" s="26" t="s">
        <v>60</v>
      </c>
      <c r="D61" s="26" t="s">
        <v>70</v>
      </c>
      <c r="E61" s="26" t="s">
        <v>38</v>
      </c>
      <c r="F61" s="66">
        <v>79000</v>
      </c>
      <c r="G61" s="66">
        <v>1500</v>
      </c>
      <c r="H61" s="66">
        <f t="shared" si="0"/>
        <v>1.89873417721519</v>
      </c>
    </row>
    <row r="62" spans="1:8" ht="25.5">
      <c r="A62" s="36">
        <f t="shared" si="1"/>
        <v>50</v>
      </c>
      <c r="B62" s="25" t="s">
        <v>202</v>
      </c>
      <c r="C62" s="26" t="s">
        <v>60</v>
      </c>
      <c r="D62" s="26" t="s">
        <v>70</v>
      </c>
      <c r="E62" s="26" t="s">
        <v>44</v>
      </c>
      <c r="F62" s="66">
        <v>79000</v>
      </c>
      <c r="G62" s="66">
        <v>1500</v>
      </c>
      <c r="H62" s="66">
        <f t="shared" si="0"/>
        <v>1.89873417721519</v>
      </c>
    </row>
    <row r="63" spans="1:8" ht="12.75">
      <c r="A63" s="36">
        <f t="shared" si="1"/>
        <v>51</v>
      </c>
      <c r="B63" s="25" t="s">
        <v>237</v>
      </c>
      <c r="C63" s="26" t="s">
        <v>60</v>
      </c>
      <c r="D63" s="26" t="s">
        <v>71</v>
      </c>
      <c r="E63" s="26" t="s">
        <v>38</v>
      </c>
      <c r="F63" s="66">
        <v>1369400</v>
      </c>
      <c r="G63" s="66">
        <v>520573.6</v>
      </c>
      <c r="H63" s="66">
        <f t="shared" si="0"/>
        <v>38.014721775960275</v>
      </c>
    </row>
    <row r="64" spans="1:8" ht="27.75" customHeight="1">
      <c r="A64" s="36">
        <f t="shared" si="1"/>
        <v>52</v>
      </c>
      <c r="B64" s="25" t="s">
        <v>238</v>
      </c>
      <c r="C64" s="26" t="s">
        <v>60</v>
      </c>
      <c r="D64" s="26" t="s">
        <v>72</v>
      </c>
      <c r="E64" s="26" t="s">
        <v>38</v>
      </c>
      <c r="F64" s="66">
        <v>1369400</v>
      </c>
      <c r="G64" s="66">
        <v>520573.6</v>
      </c>
      <c r="H64" s="66">
        <f t="shared" si="0"/>
        <v>38.014721775960275</v>
      </c>
    </row>
    <row r="65" spans="1:8" ht="12.75">
      <c r="A65" s="36">
        <f t="shared" si="1"/>
        <v>53</v>
      </c>
      <c r="B65" s="25" t="s">
        <v>239</v>
      </c>
      <c r="C65" s="26" t="s">
        <v>60</v>
      </c>
      <c r="D65" s="26" t="s">
        <v>72</v>
      </c>
      <c r="E65" s="26" t="s">
        <v>73</v>
      </c>
      <c r="F65" s="66">
        <v>1369400</v>
      </c>
      <c r="G65" s="66">
        <v>520573.6</v>
      </c>
      <c r="H65" s="66">
        <f t="shared" si="0"/>
        <v>38.014721775960275</v>
      </c>
    </row>
    <row r="66" spans="1:8" ht="25.5">
      <c r="A66" s="37">
        <f t="shared" si="1"/>
        <v>54</v>
      </c>
      <c r="B66" s="38" t="s">
        <v>240</v>
      </c>
      <c r="C66" s="39" t="s">
        <v>74</v>
      </c>
      <c r="D66" s="39" t="s">
        <v>40</v>
      </c>
      <c r="E66" s="39" t="s">
        <v>38</v>
      </c>
      <c r="F66" s="65">
        <v>2262000</v>
      </c>
      <c r="G66" s="65">
        <v>569511.11</v>
      </c>
      <c r="H66" s="65">
        <f t="shared" si="0"/>
        <v>25.177325817860304</v>
      </c>
    </row>
    <row r="67" spans="1:8" ht="12.75">
      <c r="A67" s="36">
        <f t="shared" si="1"/>
        <v>55</v>
      </c>
      <c r="B67" s="25" t="s">
        <v>241</v>
      </c>
      <c r="C67" s="26" t="s">
        <v>75</v>
      </c>
      <c r="D67" s="26" t="s">
        <v>40</v>
      </c>
      <c r="E67" s="26" t="s">
        <v>38</v>
      </c>
      <c r="F67" s="66">
        <v>350000</v>
      </c>
      <c r="G67" s="66">
        <v>10000</v>
      </c>
      <c r="H67" s="66">
        <f t="shared" si="0"/>
        <v>2.857142857142857</v>
      </c>
    </row>
    <row r="68" spans="1:8" ht="12.75">
      <c r="A68" s="36">
        <f t="shared" si="1"/>
        <v>56</v>
      </c>
      <c r="B68" s="25" t="s">
        <v>237</v>
      </c>
      <c r="C68" s="26" t="s">
        <v>75</v>
      </c>
      <c r="D68" s="26" t="s">
        <v>71</v>
      </c>
      <c r="E68" s="26" t="s">
        <v>38</v>
      </c>
      <c r="F68" s="66">
        <v>350000</v>
      </c>
      <c r="G68" s="66">
        <v>10000</v>
      </c>
      <c r="H68" s="66">
        <f t="shared" si="0"/>
        <v>2.857142857142857</v>
      </c>
    </row>
    <row r="69" spans="1:8" ht="38.25">
      <c r="A69" s="36">
        <f t="shared" si="1"/>
        <v>57</v>
      </c>
      <c r="B69" s="25" t="s">
        <v>242</v>
      </c>
      <c r="C69" s="26" t="s">
        <v>75</v>
      </c>
      <c r="D69" s="26" t="s">
        <v>76</v>
      </c>
      <c r="E69" s="26" t="s">
        <v>38</v>
      </c>
      <c r="F69" s="66">
        <v>350000</v>
      </c>
      <c r="G69" s="66">
        <v>10000</v>
      </c>
      <c r="H69" s="66">
        <f t="shared" si="0"/>
        <v>2.857142857142857</v>
      </c>
    </row>
    <row r="70" spans="1:8" ht="12.75">
      <c r="A70" s="36">
        <f t="shared" si="1"/>
        <v>58</v>
      </c>
      <c r="B70" s="25" t="s">
        <v>239</v>
      </c>
      <c r="C70" s="26" t="s">
        <v>75</v>
      </c>
      <c r="D70" s="26" t="s">
        <v>76</v>
      </c>
      <c r="E70" s="26" t="s">
        <v>73</v>
      </c>
      <c r="F70" s="66">
        <v>350000</v>
      </c>
      <c r="G70" s="66">
        <v>10000</v>
      </c>
      <c r="H70" s="66">
        <f t="shared" si="0"/>
        <v>2.857142857142857</v>
      </c>
    </row>
    <row r="71" spans="1:8" ht="38.25">
      <c r="A71" s="36">
        <f t="shared" si="1"/>
        <v>59</v>
      </c>
      <c r="B71" s="25" t="s">
        <v>243</v>
      </c>
      <c r="C71" s="26" t="s">
        <v>77</v>
      </c>
      <c r="D71" s="26" t="s">
        <v>40</v>
      </c>
      <c r="E71" s="26" t="s">
        <v>38</v>
      </c>
      <c r="F71" s="66">
        <v>1775000</v>
      </c>
      <c r="G71" s="66">
        <v>559511.11</v>
      </c>
      <c r="H71" s="66">
        <f t="shared" si="0"/>
        <v>31.521752676056337</v>
      </c>
    </row>
    <row r="72" spans="1:8" ht="27.75" customHeight="1">
      <c r="A72" s="36">
        <f t="shared" si="1"/>
        <v>60</v>
      </c>
      <c r="B72" s="25" t="s">
        <v>244</v>
      </c>
      <c r="C72" s="26" t="s">
        <v>77</v>
      </c>
      <c r="D72" s="26" t="s">
        <v>78</v>
      </c>
      <c r="E72" s="26" t="s">
        <v>38</v>
      </c>
      <c r="F72" s="66">
        <v>1775000</v>
      </c>
      <c r="G72" s="66">
        <v>559511.11</v>
      </c>
      <c r="H72" s="66">
        <f t="shared" si="0"/>
        <v>31.521752676056337</v>
      </c>
    </row>
    <row r="73" spans="1:8" ht="38.25">
      <c r="A73" s="36">
        <f t="shared" si="1"/>
        <v>61</v>
      </c>
      <c r="B73" s="25" t="s">
        <v>245</v>
      </c>
      <c r="C73" s="26" t="s">
        <v>77</v>
      </c>
      <c r="D73" s="26" t="s">
        <v>79</v>
      </c>
      <c r="E73" s="26" t="s">
        <v>38</v>
      </c>
      <c r="F73" s="66">
        <v>1775000</v>
      </c>
      <c r="G73" s="66">
        <v>559511.11</v>
      </c>
      <c r="H73" s="66">
        <f t="shared" si="0"/>
        <v>31.521752676056337</v>
      </c>
    </row>
    <row r="74" spans="1:8" ht="12.75">
      <c r="A74" s="36">
        <f t="shared" si="1"/>
        <v>62</v>
      </c>
      <c r="B74" s="25" t="s">
        <v>232</v>
      </c>
      <c r="C74" s="26" t="s">
        <v>77</v>
      </c>
      <c r="D74" s="26" t="s">
        <v>79</v>
      </c>
      <c r="E74" s="26" t="s">
        <v>66</v>
      </c>
      <c r="F74" s="66">
        <v>1600000</v>
      </c>
      <c r="G74" s="66">
        <v>508337.11</v>
      </c>
      <c r="H74" s="66">
        <f t="shared" si="0"/>
        <v>31.771069375</v>
      </c>
    </row>
    <row r="75" spans="1:8" ht="25.5">
      <c r="A75" s="36">
        <f t="shared" si="1"/>
        <v>63</v>
      </c>
      <c r="B75" s="25" t="s">
        <v>202</v>
      </c>
      <c r="C75" s="26" t="s">
        <v>77</v>
      </c>
      <c r="D75" s="26" t="s">
        <v>79</v>
      </c>
      <c r="E75" s="26" t="s">
        <v>44</v>
      </c>
      <c r="F75" s="66">
        <v>175000</v>
      </c>
      <c r="G75" s="66">
        <v>51174</v>
      </c>
      <c r="H75" s="66">
        <f t="shared" si="0"/>
        <v>29.242285714285714</v>
      </c>
    </row>
    <row r="76" spans="1:8" ht="25.5">
      <c r="A76" s="36">
        <f t="shared" si="1"/>
        <v>64</v>
      </c>
      <c r="B76" s="25" t="s">
        <v>246</v>
      </c>
      <c r="C76" s="26" t="s">
        <v>80</v>
      </c>
      <c r="D76" s="26" t="s">
        <v>40</v>
      </c>
      <c r="E76" s="26" t="s">
        <v>38</v>
      </c>
      <c r="F76" s="66">
        <v>137000</v>
      </c>
      <c r="G76" s="66">
        <v>0</v>
      </c>
      <c r="H76" s="66">
        <f t="shared" si="0"/>
        <v>0</v>
      </c>
    </row>
    <row r="77" spans="1:8" ht="12.75">
      <c r="A77" s="36">
        <f t="shared" si="1"/>
        <v>65</v>
      </c>
      <c r="B77" s="25" t="s">
        <v>237</v>
      </c>
      <c r="C77" s="26" t="s">
        <v>80</v>
      </c>
      <c r="D77" s="26" t="s">
        <v>71</v>
      </c>
      <c r="E77" s="26" t="s">
        <v>38</v>
      </c>
      <c r="F77" s="66">
        <v>137000</v>
      </c>
      <c r="G77" s="66">
        <v>0</v>
      </c>
      <c r="H77" s="66">
        <f t="shared" si="0"/>
        <v>0</v>
      </c>
    </row>
    <row r="78" spans="1:8" ht="51">
      <c r="A78" s="36">
        <f t="shared" si="1"/>
        <v>66</v>
      </c>
      <c r="B78" s="25" t="s">
        <v>247</v>
      </c>
      <c r="C78" s="26" t="s">
        <v>80</v>
      </c>
      <c r="D78" s="26" t="s">
        <v>81</v>
      </c>
      <c r="E78" s="26" t="s">
        <v>38</v>
      </c>
      <c r="F78" s="66">
        <v>137000</v>
      </c>
      <c r="G78" s="66">
        <v>0</v>
      </c>
      <c r="H78" s="66">
        <f aca="true" t="shared" si="2" ref="H78:H141">G78/F78*100</f>
        <v>0</v>
      </c>
    </row>
    <row r="79" spans="1:8" ht="12.75">
      <c r="A79" s="36">
        <f aca="true" t="shared" si="3" ref="A79:A142">1+A78</f>
        <v>67</v>
      </c>
      <c r="B79" s="25" t="s">
        <v>239</v>
      </c>
      <c r="C79" s="26" t="s">
        <v>80</v>
      </c>
      <c r="D79" s="26" t="s">
        <v>81</v>
      </c>
      <c r="E79" s="26" t="s">
        <v>73</v>
      </c>
      <c r="F79" s="66">
        <v>137000</v>
      </c>
      <c r="G79" s="66">
        <v>0</v>
      </c>
      <c r="H79" s="66">
        <f t="shared" si="2"/>
        <v>0</v>
      </c>
    </row>
    <row r="80" spans="1:8" ht="12.75">
      <c r="A80" s="37">
        <f t="shared" si="3"/>
        <v>68</v>
      </c>
      <c r="B80" s="38" t="s">
        <v>248</v>
      </c>
      <c r="C80" s="39" t="s">
        <v>82</v>
      </c>
      <c r="D80" s="39" t="s">
        <v>40</v>
      </c>
      <c r="E80" s="39" t="s">
        <v>38</v>
      </c>
      <c r="F80" s="65">
        <v>33653400</v>
      </c>
      <c r="G80" s="65">
        <v>984406.6</v>
      </c>
      <c r="H80" s="65">
        <f t="shared" si="2"/>
        <v>2.9251326760446195</v>
      </c>
    </row>
    <row r="81" spans="1:8" ht="12.75">
      <c r="A81" s="36">
        <f t="shared" si="3"/>
        <v>69</v>
      </c>
      <c r="B81" s="25" t="s">
        <v>249</v>
      </c>
      <c r="C81" s="26" t="s">
        <v>83</v>
      </c>
      <c r="D81" s="26" t="s">
        <v>40</v>
      </c>
      <c r="E81" s="26" t="s">
        <v>38</v>
      </c>
      <c r="F81" s="66">
        <v>520000</v>
      </c>
      <c r="G81" s="66">
        <v>68407.35</v>
      </c>
      <c r="H81" s="66">
        <f t="shared" si="2"/>
        <v>13.155259615384615</v>
      </c>
    </row>
    <row r="82" spans="1:8" ht="12.75">
      <c r="A82" s="36">
        <f t="shared" si="3"/>
        <v>70</v>
      </c>
      <c r="B82" s="25" t="s">
        <v>237</v>
      </c>
      <c r="C82" s="26" t="s">
        <v>83</v>
      </c>
      <c r="D82" s="26" t="s">
        <v>71</v>
      </c>
      <c r="E82" s="26" t="s">
        <v>38</v>
      </c>
      <c r="F82" s="66">
        <v>520000</v>
      </c>
      <c r="G82" s="66">
        <v>68407.35</v>
      </c>
      <c r="H82" s="66">
        <f t="shared" si="2"/>
        <v>13.155259615384615</v>
      </c>
    </row>
    <row r="83" spans="1:8" ht="63.75">
      <c r="A83" s="36">
        <f t="shared" si="3"/>
        <v>71</v>
      </c>
      <c r="B83" s="25" t="s">
        <v>250</v>
      </c>
      <c r="C83" s="26" t="s">
        <v>83</v>
      </c>
      <c r="D83" s="26" t="s">
        <v>84</v>
      </c>
      <c r="E83" s="26" t="s">
        <v>38</v>
      </c>
      <c r="F83" s="66">
        <v>520000</v>
      </c>
      <c r="G83" s="66">
        <v>68407.35</v>
      </c>
      <c r="H83" s="66">
        <f t="shared" si="2"/>
        <v>13.155259615384615</v>
      </c>
    </row>
    <row r="84" spans="1:8" ht="12.75">
      <c r="A84" s="36">
        <f t="shared" si="3"/>
        <v>72</v>
      </c>
      <c r="B84" s="25" t="s">
        <v>239</v>
      </c>
      <c r="C84" s="26" t="s">
        <v>83</v>
      </c>
      <c r="D84" s="26" t="s">
        <v>84</v>
      </c>
      <c r="E84" s="26" t="s">
        <v>73</v>
      </c>
      <c r="F84" s="66">
        <v>520000</v>
      </c>
      <c r="G84" s="66">
        <v>68407.35</v>
      </c>
      <c r="H84" s="66">
        <f t="shared" si="2"/>
        <v>13.155259615384615</v>
      </c>
    </row>
    <row r="85" spans="1:8" ht="12.75">
      <c r="A85" s="36">
        <f t="shared" si="3"/>
        <v>73</v>
      </c>
      <c r="B85" s="25" t="s">
        <v>251</v>
      </c>
      <c r="C85" s="26" t="s">
        <v>85</v>
      </c>
      <c r="D85" s="26" t="s">
        <v>40</v>
      </c>
      <c r="E85" s="26" t="s">
        <v>38</v>
      </c>
      <c r="F85" s="66">
        <v>233000</v>
      </c>
      <c r="G85" s="66">
        <v>179841</v>
      </c>
      <c r="H85" s="66">
        <f t="shared" si="2"/>
        <v>77.18497854077253</v>
      </c>
    </row>
    <row r="86" spans="1:8" ht="12.75">
      <c r="A86" s="36">
        <f t="shared" si="3"/>
        <v>74</v>
      </c>
      <c r="B86" s="25" t="s">
        <v>252</v>
      </c>
      <c r="C86" s="26" t="s">
        <v>85</v>
      </c>
      <c r="D86" s="26" t="s">
        <v>86</v>
      </c>
      <c r="E86" s="26" t="s">
        <v>38</v>
      </c>
      <c r="F86" s="66">
        <v>233000</v>
      </c>
      <c r="G86" s="66">
        <v>179841</v>
      </c>
      <c r="H86" s="66">
        <f t="shared" si="2"/>
        <v>77.18497854077253</v>
      </c>
    </row>
    <row r="87" spans="1:8" ht="63.75">
      <c r="A87" s="36">
        <f t="shared" si="3"/>
        <v>75</v>
      </c>
      <c r="B87" s="25" t="s">
        <v>253</v>
      </c>
      <c r="C87" s="26" t="s">
        <v>85</v>
      </c>
      <c r="D87" s="26" t="s">
        <v>87</v>
      </c>
      <c r="E87" s="26" t="s">
        <v>38</v>
      </c>
      <c r="F87" s="66">
        <v>233000</v>
      </c>
      <c r="G87" s="66">
        <v>179841</v>
      </c>
      <c r="H87" s="66">
        <f t="shared" si="2"/>
        <v>77.18497854077253</v>
      </c>
    </row>
    <row r="88" spans="1:8" ht="25.5">
      <c r="A88" s="36">
        <f t="shared" si="3"/>
        <v>76</v>
      </c>
      <c r="B88" s="25" t="s">
        <v>202</v>
      </c>
      <c r="C88" s="26" t="s">
        <v>85</v>
      </c>
      <c r="D88" s="26" t="s">
        <v>87</v>
      </c>
      <c r="E88" s="26" t="s">
        <v>44</v>
      </c>
      <c r="F88" s="66">
        <v>233000</v>
      </c>
      <c r="G88" s="66">
        <v>179841</v>
      </c>
      <c r="H88" s="66">
        <f t="shared" si="2"/>
        <v>77.18497854077253</v>
      </c>
    </row>
    <row r="89" spans="1:8" ht="12.75">
      <c r="A89" s="36">
        <f t="shared" si="3"/>
        <v>77</v>
      </c>
      <c r="B89" s="25" t="s">
        <v>254</v>
      </c>
      <c r="C89" s="26" t="s">
        <v>88</v>
      </c>
      <c r="D89" s="26" t="s">
        <v>40</v>
      </c>
      <c r="E89" s="26" t="s">
        <v>38</v>
      </c>
      <c r="F89" s="66">
        <v>1302000</v>
      </c>
      <c r="G89" s="66">
        <v>0</v>
      </c>
      <c r="H89" s="66">
        <f t="shared" si="2"/>
        <v>0</v>
      </c>
    </row>
    <row r="90" spans="1:8" ht="12.75">
      <c r="A90" s="36">
        <f t="shared" si="3"/>
        <v>78</v>
      </c>
      <c r="B90" s="25" t="s">
        <v>237</v>
      </c>
      <c r="C90" s="26" t="s">
        <v>88</v>
      </c>
      <c r="D90" s="26" t="s">
        <v>71</v>
      </c>
      <c r="E90" s="26" t="s">
        <v>38</v>
      </c>
      <c r="F90" s="66">
        <v>1302000</v>
      </c>
      <c r="G90" s="66">
        <v>0</v>
      </c>
      <c r="H90" s="66">
        <f t="shared" si="2"/>
        <v>0</v>
      </c>
    </row>
    <row r="91" spans="1:8" ht="38.25">
      <c r="A91" s="36">
        <f t="shared" si="3"/>
        <v>79</v>
      </c>
      <c r="B91" s="25" t="s">
        <v>255</v>
      </c>
      <c r="C91" s="26" t="s">
        <v>88</v>
      </c>
      <c r="D91" s="26" t="s">
        <v>89</v>
      </c>
      <c r="E91" s="26" t="s">
        <v>38</v>
      </c>
      <c r="F91" s="66">
        <v>1302000</v>
      </c>
      <c r="G91" s="66">
        <v>0</v>
      </c>
      <c r="H91" s="66">
        <f t="shared" si="2"/>
        <v>0</v>
      </c>
    </row>
    <row r="92" spans="1:8" ht="12.75">
      <c r="A92" s="36">
        <f t="shared" si="3"/>
        <v>80</v>
      </c>
      <c r="B92" s="25" t="s">
        <v>239</v>
      </c>
      <c r="C92" s="26" t="s">
        <v>88</v>
      </c>
      <c r="D92" s="26" t="s">
        <v>89</v>
      </c>
      <c r="E92" s="26" t="s">
        <v>73</v>
      </c>
      <c r="F92" s="66">
        <v>1302000</v>
      </c>
      <c r="G92" s="66">
        <v>0</v>
      </c>
      <c r="H92" s="66">
        <f t="shared" si="2"/>
        <v>0</v>
      </c>
    </row>
    <row r="93" spans="1:8" ht="12.75">
      <c r="A93" s="36">
        <f t="shared" si="3"/>
        <v>81</v>
      </c>
      <c r="B93" s="25" t="s">
        <v>256</v>
      </c>
      <c r="C93" s="26" t="s">
        <v>90</v>
      </c>
      <c r="D93" s="26" t="s">
        <v>40</v>
      </c>
      <c r="E93" s="26" t="s">
        <v>38</v>
      </c>
      <c r="F93" s="66">
        <v>2438000</v>
      </c>
      <c r="G93" s="66">
        <v>9997</v>
      </c>
      <c r="H93" s="66">
        <f t="shared" si="2"/>
        <v>0.41004922067268257</v>
      </c>
    </row>
    <row r="94" spans="1:8" ht="12.75">
      <c r="A94" s="36">
        <f t="shared" si="3"/>
        <v>82</v>
      </c>
      <c r="B94" s="25" t="s">
        <v>237</v>
      </c>
      <c r="C94" s="26" t="s">
        <v>90</v>
      </c>
      <c r="D94" s="26" t="s">
        <v>71</v>
      </c>
      <c r="E94" s="26" t="s">
        <v>38</v>
      </c>
      <c r="F94" s="66">
        <v>2438000</v>
      </c>
      <c r="G94" s="66">
        <v>9997</v>
      </c>
      <c r="H94" s="66">
        <f t="shared" si="2"/>
        <v>0.41004922067268257</v>
      </c>
    </row>
    <row r="95" spans="1:8" ht="38.25">
      <c r="A95" s="36">
        <f t="shared" si="3"/>
        <v>83</v>
      </c>
      <c r="B95" s="25" t="s">
        <v>255</v>
      </c>
      <c r="C95" s="26" t="s">
        <v>90</v>
      </c>
      <c r="D95" s="26" t="s">
        <v>89</v>
      </c>
      <c r="E95" s="26" t="s">
        <v>38</v>
      </c>
      <c r="F95" s="66">
        <v>2438000</v>
      </c>
      <c r="G95" s="66">
        <v>9997</v>
      </c>
      <c r="H95" s="66">
        <f t="shared" si="2"/>
        <v>0.41004922067268257</v>
      </c>
    </row>
    <row r="96" spans="1:8" ht="12.75">
      <c r="A96" s="36">
        <f t="shared" si="3"/>
        <v>84</v>
      </c>
      <c r="B96" s="25" t="s">
        <v>239</v>
      </c>
      <c r="C96" s="26" t="s">
        <v>90</v>
      </c>
      <c r="D96" s="26" t="s">
        <v>89</v>
      </c>
      <c r="E96" s="26" t="s">
        <v>73</v>
      </c>
      <c r="F96" s="66">
        <v>2438000</v>
      </c>
      <c r="G96" s="66">
        <v>9997</v>
      </c>
      <c r="H96" s="66">
        <f t="shared" si="2"/>
        <v>0.41004922067268257</v>
      </c>
    </row>
    <row r="97" spans="1:8" ht="12.75">
      <c r="A97" s="36">
        <f t="shared" si="3"/>
        <v>85</v>
      </c>
      <c r="B97" s="25" t="s">
        <v>257</v>
      </c>
      <c r="C97" s="26" t="s">
        <v>91</v>
      </c>
      <c r="D97" s="26" t="s">
        <v>40</v>
      </c>
      <c r="E97" s="26" t="s">
        <v>38</v>
      </c>
      <c r="F97" s="66">
        <v>1108200</v>
      </c>
      <c r="G97" s="66">
        <v>314148.94</v>
      </c>
      <c r="H97" s="66">
        <f t="shared" si="2"/>
        <v>28.347675509835767</v>
      </c>
    </row>
    <row r="98" spans="1:8" ht="12.75">
      <c r="A98" s="36">
        <f t="shared" si="3"/>
        <v>86</v>
      </c>
      <c r="B98" s="25" t="s">
        <v>237</v>
      </c>
      <c r="C98" s="26" t="s">
        <v>91</v>
      </c>
      <c r="D98" s="26" t="s">
        <v>71</v>
      </c>
      <c r="E98" s="26" t="s">
        <v>38</v>
      </c>
      <c r="F98" s="66">
        <v>790000</v>
      </c>
      <c r="G98" s="66">
        <v>262925.89</v>
      </c>
      <c r="H98" s="66">
        <f t="shared" si="2"/>
        <v>33.2817582278481</v>
      </c>
    </row>
    <row r="99" spans="1:8" ht="38.25">
      <c r="A99" s="36">
        <f t="shared" si="3"/>
        <v>87</v>
      </c>
      <c r="B99" s="25" t="s">
        <v>258</v>
      </c>
      <c r="C99" s="26" t="s">
        <v>91</v>
      </c>
      <c r="D99" s="26" t="s">
        <v>92</v>
      </c>
      <c r="E99" s="26" t="s">
        <v>38</v>
      </c>
      <c r="F99" s="66">
        <v>790000</v>
      </c>
      <c r="G99" s="66">
        <v>262925.89</v>
      </c>
      <c r="H99" s="66">
        <f t="shared" si="2"/>
        <v>33.2817582278481</v>
      </c>
    </row>
    <row r="100" spans="1:8" ht="12.75">
      <c r="A100" s="36">
        <f t="shared" si="3"/>
        <v>88</v>
      </c>
      <c r="B100" s="25" t="s">
        <v>239</v>
      </c>
      <c r="C100" s="26" t="s">
        <v>91</v>
      </c>
      <c r="D100" s="26" t="s">
        <v>92</v>
      </c>
      <c r="E100" s="26" t="s">
        <v>73</v>
      </c>
      <c r="F100" s="66">
        <v>790000</v>
      </c>
      <c r="G100" s="66">
        <v>262925.89</v>
      </c>
      <c r="H100" s="66">
        <f t="shared" si="2"/>
        <v>33.2817582278481</v>
      </c>
    </row>
    <row r="101" spans="1:8" ht="25.5">
      <c r="A101" s="36">
        <f t="shared" si="3"/>
        <v>89</v>
      </c>
      <c r="B101" s="25" t="s">
        <v>259</v>
      </c>
      <c r="C101" s="26" t="s">
        <v>91</v>
      </c>
      <c r="D101" s="26" t="s">
        <v>93</v>
      </c>
      <c r="E101" s="26" t="s">
        <v>38</v>
      </c>
      <c r="F101" s="66">
        <v>318200</v>
      </c>
      <c r="G101" s="66">
        <v>51223.05</v>
      </c>
      <c r="H101" s="66">
        <f t="shared" si="2"/>
        <v>16.097752985543686</v>
      </c>
    </row>
    <row r="102" spans="1:8" ht="12.75">
      <c r="A102" s="36">
        <f t="shared" si="3"/>
        <v>90</v>
      </c>
      <c r="B102" s="25" t="s">
        <v>239</v>
      </c>
      <c r="C102" s="26" t="s">
        <v>91</v>
      </c>
      <c r="D102" s="26" t="s">
        <v>93</v>
      </c>
      <c r="E102" s="26" t="s">
        <v>73</v>
      </c>
      <c r="F102" s="66">
        <v>318200</v>
      </c>
      <c r="G102" s="66">
        <v>51223.05</v>
      </c>
      <c r="H102" s="66">
        <f t="shared" si="2"/>
        <v>16.097752985543686</v>
      </c>
    </row>
    <row r="103" spans="1:8" ht="12.75">
      <c r="A103" s="36">
        <f t="shared" si="3"/>
        <v>91</v>
      </c>
      <c r="B103" s="25" t="s">
        <v>260</v>
      </c>
      <c r="C103" s="26" t="s">
        <v>94</v>
      </c>
      <c r="D103" s="26" t="s">
        <v>40</v>
      </c>
      <c r="E103" s="26" t="s">
        <v>38</v>
      </c>
      <c r="F103" s="66">
        <v>28052200</v>
      </c>
      <c r="G103" s="66">
        <v>412012.31</v>
      </c>
      <c r="H103" s="66">
        <f t="shared" si="2"/>
        <v>1.4687343951633025</v>
      </c>
    </row>
    <row r="104" spans="1:8" ht="25.5">
      <c r="A104" s="36">
        <f t="shared" si="3"/>
        <v>92</v>
      </c>
      <c r="B104" s="25" t="s">
        <v>227</v>
      </c>
      <c r="C104" s="26" t="s">
        <v>94</v>
      </c>
      <c r="D104" s="26" t="s">
        <v>61</v>
      </c>
      <c r="E104" s="26" t="s">
        <v>38</v>
      </c>
      <c r="F104" s="66">
        <v>134000</v>
      </c>
      <c r="G104" s="66">
        <v>19361.71</v>
      </c>
      <c r="H104" s="66">
        <f t="shared" si="2"/>
        <v>14.449037313432836</v>
      </c>
    </row>
    <row r="105" spans="1:8" ht="39.75" customHeight="1">
      <c r="A105" s="36">
        <f t="shared" si="3"/>
        <v>93</v>
      </c>
      <c r="B105" s="25" t="s">
        <v>261</v>
      </c>
      <c r="C105" s="26" t="s">
        <v>94</v>
      </c>
      <c r="D105" s="26" t="s">
        <v>95</v>
      </c>
      <c r="E105" s="26" t="s">
        <v>38</v>
      </c>
      <c r="F105" s="66">
        <v>134000</v>
      </c>
      <c r="G105" s="66">
        <v>19361.71</v>
      </c>
      <c r="H105" s="66">
        <f t="shared" si="2"/>
        <v>14.449037313432836</v>
      </c>
    </row>
    <row r="106" spans="1:8" ht="25.5">
      <c r="A106" s="36">
        <f t="shared" si="3"/>
        <v>94</v>
      </c>
      <c r="B106" s="25" t="s">
        <v>202</v>
      </c>
      <c r="C106" s="26" t="s">
        <v>94</v>
      </c>
      <c r="D106" s="26" t="s">
        <v>95</v>
      </c>
      <c r="E106" s="26" t="s">
        <v>44</v>
      </c>
      <c r="F106" s="66">
        <v>134000</v>
      </c>
      <c r="G106" s="66">
        <v>19361.71</v>
      </c>
      <c r="H106" s="66">
        <f t="shared" si="2"/>
        <v>14.449037313432836</v>
      </c>
    </row>
    <row r="107" spans="1:8" ht="12.75">
      <c r="A107" s="36">
        <f t="shared" si="3"/>
        <v>95</v>
      </c>
      <c r="B107" s="25" t="s">
        <v>237</v>
      </c>
      <c r="C107" s="26" t="s">
        <v>94</v>
      </c>
      <c r="D107" s="26" t="s">
        <v>71</v>
      </c>
      <c r="E107" s="26" t="s">
        <v>38</v>
      </c>
      <c r="F107" s="66">
        <v>8721000</v>
      </c>
      <c r="G107" s="66">
        <v>347650.6</v>
      </c>
      <c r="H107" s="66">
        <f t="shared" si="2"/>
        <v>3.9863616557734205</v>
      </c>
    </row>
    <row r="108" spans="1:8" ht="63.75">
      <c r="A108" s="36">
        <f t="shared" si="3"/>
        <v>96</v>
      </c>
      <c r="B108" s="25" t="s">
        <v>441</v>
      </c>
      <c r="C108" s="26" t="s">
        <v>94</v>
      </c>
      <c r="D108" s="26" t="s">
        <v>442</v>
      </c>
      <c r="E108" s="26" t="s">
        <v>38</v>
      </c>
      <c r="F108" s="66">
        <v>724000</v>
      </c>
      <c r="G108" s="66">
        <v>0</v>
      </c>
      <c r="H108" s="66">
        <f t="shared" si="2"/>
        <v>0</v>
      </c>
    </row>
    <row r="109" spans="1:8" ht="12.75">
      <c r="A109" s="36">
        <f t="shared" si="3"/>
        <v>97</v>
      </c>
      <c r="B109" s="25" t="s">
        <v>239</v>
      </c>
      <c r="C109" s="26" t="s">
        <v>94</v>
      </c>
      <c r="D109" s="26" t="s">
        <v>442</v>
      </c>
      <c r="E109" s="26" t="s">
        <v>73</v>
      </c>
      <c r="F109" s="66">
        <v>724000</v>
      </c>
      <c r="G109" s="66">
        <v>0</v>
      </c>
      <c r="H109" s="66">
        <f t="shared" si="2"/>
        <v>0</v>
      </c>
    </row>
    <row r="110" spans="1:8" ht="63.75">
      <c r="A110" s="36">
        <f t="shared" si="3"/>
        <v>98</v>
      </c>
      <c r="B110" s="25" t="s">
        <v>443</v>
      </c>
      <c r="C110" s="26" t="s">
        <v>94</v>
      </c>
      <c r="D110" s="26" t="s">
        <v>444</v>
      </c>
      <c r="E110" s="26" t="s">
        <v>38</v>
      </c>
      <c r="F110" s="66">
        <v>4381000</v>
      </c>
      <c r="G110" s="66">
        <v>0</v>
      </c>
      <c r="H110" s="66">
        <f t="shared" si="2"/>
        <v>0</v>
      </c>
    </row>
    <row r="111" spans="1:8" ht="12.75">
      <c r="A111" s="36">
        <f t="shared" si="3"/>
        <v>99</v>
      </c>
      <c r="B111" s="25" t="s">
        <v>239</v>
      </c>
      <c r="C111" s="26" t="s">
        <v>94</v>
      </c>
      <c r="D111" s="26" t="s">
        <v>444</v>
      </c>
      <c r="E111" s="26" t="s">
        <v>73</v>
      </c>
      <c r="F111" s="66">
        <v>4381000</v>
      </c>
      <c r="G111" s="66">
        <v>0</v>
      </c>
      <c r="H111" s="66">
        <f t="shared" si="2"/>
        <v>0</v>
      </c>
    </row>
    <row r="112" spans="1:8" ht="51">
      <c r="A112" s="36">
        <f t="shared" si="3"/>
        <v>100</v>
      </c>
      <c r="B112" s="25" t="s">
        <v>262</v>
      </c>
      <c r="C112" s="26" t="s">
        <v>94</v>
      </c>
      <c r="D112" s="26" t="s">
        <v>96</v>
      </c>
      <c r="E112" s="26" t="s">
        <v>38</v>
      </c>
      <c r="F112" s="66">
        <v>720000</v>
      </c>
      <c r="G112" s="66">
        <v>330150.6</v>
      </c>
      <c r="H112" s="66">
        <f t="shared" si="2"/>
        <v>45.85424999999999</v>
      </c>
    </row>
    <row r="113" spans="1:8" ht="12.75">
      <c r="A113" s="36">
        <f t="shared" si="3"/>
        <v>101</v>
      </c>
      <c r="B113" s="25" t="s">
        <v>239</v>
      </c>
      <c r="C113" s="26" t="s">
        <v>94</v>
      </c>
      <c r="D113" s="26" t="s">
        <v>96</v>
      </c>
      <c r="E113" s="26" t="s">
        <v>73</v>
      </c>
      <c r="F113" s="66">
        <v>720000</v>
      </c>
      <c r="G113" s="66">
        <v>330150.6</v>
      </c>
      <c r="H113" s="66">
        <f t="shared" si="2"/>
        <v>45.85424999999999</v>
      </c>
    </row>
    <row r="114" spans="1:8" ht="38.25">
      <c r="A114" s="36">
        <f t="shared" si="3"/>
        <v>102</v>
      </c>
      <c r="B114" s="25" t="s">
        <v>263</v>
      </c>
      <c r="C114" s="26" t="s">
        <v>94</v>
      </c>
      <c r="D114" s="26" t="s">
        <v>97</v>
      </c>
      <c r="E114" s="26" t="s">
        <v>38</v>
      </c>
      <c r="F114" s="66">
        <v>2766000</v>
      </c>
      <c r="G114" s="66">
        <v>0</v>
      </c>
      <c r="H114" s="66">
        <f t="shared" si="2"/>
        <v>0</v>
      </c>
    </row>
    <row r="115" spans="1:8" ht="12.75">
      <c r="A115" s="36">
        <f t="shared" si="3"/>
        <v>103</v>
      </c>
      <c r="B115" s="25" t="s">
        <v>239</v>
      </c>
      <c r="C115" s="26" t="s">
        <v>94</v>
      </c>
      <c r="D115" s="26" t="s">
        <v>97</v>
      </c>
      <c r="E115" s="26" t="s">
        <v>73</v>
      </c>
      <c r="F115" s="66">
        <v>2766000</v>
      </c>
      <c r="G115" s="66">
        <v>0</v>
      </c>
      <c r="H115" s="66">
        <f t="shared" si="2"/>
        <v>0</v>
      </c>
    </row>
    <row r="116" spans="1:8" ht="38.25">
      <c r="A116" s="36">
        <f t="shared" si="3"/>
        <v>104</v>
      </c>
      <c r="B116" s="25" t="s">
        <v>264</v>
      </c>
      <c r="C116" s="26" t="s">
        <v>94</v>
      </c>
      <c r="D116" s="26" t="s">
        <v>98</v>
      </c>
      <c r="E116" s="26" t="s">
        <v>38</v>
      </c>
      <c r="F116" s="66">
        <v>130000</v>
      </c>
      <c r="G116" s="66">
        <v>17500</v>
      </c>
      <c r="H116" s="66">
        <f t="shared" si="2"/>
        <v>13.461538461538462</v>
      </c>
    </row>
    <row r="117" spans="1:8" ht="12.75">
      <c r="A117" s="36">
        <f t="shared" si="3"/>
        <v>105</v>
      </c>
      <c r="B117" s="25" t="s">
        <v>239</v>
      </c>
      <c r="C117" s="26" t="s">
        <v>94</v>
      </c>
      <c r="D117" s="26" t="s">
        <v>98</v>
      </c>
      <c r="E117" s="26" t="s">
        <v>73</v>
      </c>
      <c r="F117" s="66">
        <v>130000</v>
      </c>
      <c r="G117" s="66">
        <v>17500</v>
      </c>
      <c r="H117" s="66">
        <f t="shared" si="2"/>
        <v>13.461538461538462</v>
      </c>
    </row>
    <row r="118" spans="1:8" ht="38.25">
      <c r="A118" s="36">
        <f t="shared" si="3"/>
        <v>106</v>
      </c>
      <c r="B118" s="25" t="s">
        <v>265</v>
      </c>
      <c r="C118" s="26" t="s">
        <v>94</v>
      </c>
      <c r="D118" s="26" t="s">
        <v>99</v>
      </c>
      <c r="E118" s="26" t="s">
        <v>38</v>
      </c>
      <c r="F118" s="66">
        <v>311300</v>
      </c>
      <c r="G118" s="66">
        <v>0</v>
      </c>
      <c r="H118" s="66">
        <f t="shared" si="2"/>
        <v>0</v>
      </c>
    </row>
    <row r="119" spans="1:8" ht="51" customHeight="1">
      <c r="A119" s="36">
        <f t="shared" si="3"/>
        <v>107</v>
      </c>
      <c r="B119" s="25" t="s">
        <v>266</v>
      </c>
      <c r="C119" s="26" t="s">
        <v>94</v>
      </c>
      <c r="D119" s="26" t="s">
        <v>100</v>
      </c>
      <c r="E119" s="26" t="s">
        <v>38</v>
      </c>
      <c r="F119" s="66">
        <v>311300</v>
      </c>
      <c r="G119" s="66">
        <v>0</v>
      </c>
      <c r="H119" s="66">
        <f t="shared" si="2"/>
        <v>0</v>
      </c>
    </row>
    <row r="120" spans="1:8" ht="12.75">
      <c r="A120" s="36">
        <f t="shared" si="3"/>
        <v>108</v>
      </c>
      <c r="B120" s="25" t="s">
        <v>239</v>
      </c>
      <c r="C120" s="26" t="s">
        <v>94</v>
      </c>
      <c r="D120" s="26" t="s">
        <v>100</v>
      </c>
      <c r="E120" s="26" t="s">
        <v>73</v>
      </c>
      <c r="F120" s="66">
        <v>311300</v>
      </c>
      <c r="G120" s="66">
        <v>0</v>
      </c>
      <c r="H120" s="66">
        <f t="shared" si="2"/>
        <v>0</v>
      </c>
    </row>
    <row r="121" spans="1:8" ht="24.75" customHeight="1">
      <c r="A121" s="36">
        <f t="shared" si="3"/>
        <v>109</v>
      </c>
      <c r="B121" s="25" t="s">
        <v>267</v>
      </c>
      <c r="C121" s="26" t="s">
        <v>94</v>
      </c>
      <c r="D121" s="26" t="s">
        <v>101</v>
      </c>
      <c r="E121" s="26" t="s">
        <v>38</v>
      </c>
      <c r="F121" s="66">
        <v>18767900</v>
      </c>
      <c r="G121" s="66">
        <v>0</v>
      </c>
      <c r="H121" s="66">
        <f t="shared" si="2"/>
        <v>0</v>
      </c>
    </row>
    <row r="122" spans="1:8" ht="38.25">
      <c r="A122" s="36">
        <f t="shared" si="3"/>
        <v>110</v>
      </c>
      <c r="B122" s="25" t="s">
        <v>268</v>
      </c>
      <c r="C122" s="26" t="s">
        <v>94</v>
      </c>
      <c r="D122" s="26" t="s">
        <v>102</v>
      </c>
      <c r="E122" s="26" t="s">
        <v>38</v>
      </c>
      <c r="F122" s="66">
        <v>18767900</v>
      </c>
      <c r="G122" s="66">
        <v>0</v>
      </c>
      <c r="H122" s="66">
        <f t="shared" si="2"/>
        <v>0</v>
      </c>
    </row>
    <row r="123" spans="1:8" ht="12.75">
      <c r="A123" s="36">
        <f t="shared" si="3"/>
        <v>111</v>
      </c>
      <c r="B123" s="25" t="s">
        <v>239</v>
      </c>
      <c r="C123" s="26" t="s">
        <v>94</v>
      </c>
      <c r="D123" s="26" t="s">
        <v>102</v>
      </c>
      <c r="E123" s="26" t="s">
        <v>73</v>
      </c>
      <c r="F123" s="66">
        <v>18767900</v>
      </c>
      <c r="G123" s="66">
        <v>0</v>
      </c>
      <c r="H123" s="66">
        <f t="shared" si="2"/>
        <v>0</v>
      </c>
    </row>
    <row r="124" spans="1:8" ht="38.25">
      <c r="A124" s="36">
        <f t="shared" si="3"/>
        <v>112</v>
      </c>
      <c r="B124" s="25" t="s">
        <v>269</v>
      </c>
      <c r="C124" s="26" t="s">
        <v>94</v>
      </c>
      <c r="D124" s="26" t="s">
        <v>103</v>
      </c>
      <c r="E124" s="26" t="s">
        <v>38</v>
      </c>
      <c r="F124" s="66">
        <v>118000</v>
      </c>
      <c r="G124" s="66">
        <v>45000</v>
      </c>
      <c r="H124" s="66">
        <f t="shared" si="2"/>
        <v>38.13559322033898</v>
      </c>
    </row>
    <row r="125" spans="1:8" ht="51">
      <c r="A125" s="36">
        <f t="shared" si="3"/>
        <v>113</v>
      </c>
      <c r="B125" s="25" t="s">
        <v>270</v>
      </c>
      <c r="C125" s="26" t="s">
        <v>94</v>
      </c>
      <c r="D125" s="26" t="s">
        <v>104</v>
      </c>
      <c r="E125" s="26" t="s">
        <v>38</v>
      </c>
      <c r="F125" s="66">
        <v>118000</v>
      </c>
      <c r="G125" s="66">
        <v>45000</v>
      </c>
      <c r="H125" s="66">
        <f t="shared" si="2"/>
        <v>38.13559322033898</v>
      </c>
    </row>
    <row r="126" spans="1:8" ht="12.75">
      <c r="A126" s="36">
        <f t="shared" si="3"/>
        <v>114</v>
      </c>
      <c r="B126" s="25" t="s">
        <v>239</v>
      </c>
      <c r="C126" s="26" t="s">
        <v>94</v>
      </c>
      <c r="D126" s="26" t="s">
        <v>104</v>
      </c>
      <c r="E126" s="26" t="s">
        <v>73</v>
      </c>
      <c r="F126" s="66">
        <v>118000</v>
      </c>
      <c r="G126" s="66">
        <v>45000</v>
      </c>
      <c r="H126" s="66">
        <f t="shared" si="2"/>
        <v>38.13559322033898</v>
      </c>
    </row>
    <row r="127" spans="1:8" ht="12.75">
      <c r="A127" s="37">
        <f t="shared" si="3"/>
        <v>115</v>
      </c>
      <c r="B127" s="38" t="s">
        <v>271</v>
      </c>
      <c r="C127" s="39" t="s">
        <v>105</v>
      </c>
      <c r="D127" s="39" t="s">
        <v>40</v>
      </c>
      <c r="E127" s="39" t="s">
        <v>38</v>
      </c>
      <c r="F127" s="65">
        <v>2096000</v>
      </c>
      <c r="G127" s="65">
        <v>123900</v>
      </c>
      <c r="H127" s="65">
        <f t="shared" si="2"/>
        <v>5.911259541984733</v>
      </c>
    </row>
    <row r="128" spans="1:8" ht="12.75">
      <c r="A128" s="36">
        <f t="shared" si="3"/>
        <v>116</v>
      </c>
      <c r="B128" s="25" t="s">
        <v>272</v>
      </c>
      <c r="C128" s="26" t="s">
        <v>106</v>
      </c>
      <c r="D128" s="26" t="s">
        <v>40</v>
      </c>
      <c r="E128" s="26" t="s">
        <v>38</v>
      </c>
      <c r="F128" s="66">
        <v>150000</v>
      </c>
      <c r="G128" s="66">
        <v>0</v>
      </c>
      <c r="H128" s="66">
        <f t="shared" si="2"/>
        <v>0</v>
      </c>
    </row>
    <row r="129" spans="1:8" ht="12.75">
      <c r="A129" s="36">
        <f t="shared" si="3"/>
        <v>117</v>
      </c>
      <c r="B129" s="25" t="s">
        <v>237</v>
      </c>
      <c r="C129" s="26" t="s">
        <v>106</v>
      </c>
      <c r="D129" s="26" t="s">
        <v>71</v>
      </c>
      <c r="E129" s="26" t="s">
        <v>38</v>
      </c>
      <c r="F129" s="66">
        <v>150000</v>
      </c>
      <c r="G129" s="66">
        <v>0</v>
      </c>
      <c r="H129" s="66">
        <f t="shared" si="2"/>
        <v>0</v>
      </c>
    </row>
    <row r="130" spans="1:8" ht="63.75">
      <c r="A130" s="36">
        <f t="shared" si="3"/>
        <v>118</v>
      </c>
      <c r="B130" s="25" t="s">
        <v>273</v>
      </c>
      <c r="C130" s="26" t="s">
        <v>106</v>
      </c>
      <c r="D130" s="26" t="s">
        <v>107</v>
      </c>
      <c r="E130" s="26" t="s">
        <v>38</v>
      </c>
      <c r="F130" s="66">
        <v>150000</v>
      </c>
      <c r="G130" s="66">
        <v>0</v>
      </c>
      <c r="H130" s="66">
        <f t="shared" si="2"/>
        <v>0</v>
      </c>
    </row>
    <row r="131" spans="1:8" ht="12.75">
      <c r="A131" s="36">
        <f t="shared" si="3"/>
        <v>119</v>
      </c>
      <c r="B131" s="25" t="s">
        <v>239</v>
      </c>
      <c r="C131" s="26" t="s">
        <v>106</v>
      </c>
      <c r="D131" s="26" t="s">
        <v>107</v>
      </c>
      <c r="E131" s="26" t="s">
        <v>73</v>
      </c>
      <c r="F131" s="66">
        <v>150000</v>
      </c>
      <c r="G131" s="66">
        <v>0</v>
      </c>
      <c r="H131" s="66">
        <f t="shared" si="2"/>
        <v>0</v>
      </c>
    </row>
    <row r="132" spans="1:8" ht="12.75">
      <c r="A132" s="36">
        <f t="shared" si="3"/>
        <v>120</v>
      </c>
      <c r="B132" s="25" t="s">
        <v>274</v>
      </c>
      <c r="C132" s="26" t="s">
        <v>108</v>
      </c>
      <c r="D132" s="26" t="s">
        <v>40</v>
      </c>
      <c r="E132" s="26" t="s">
        <v>38</v>
      </c>
      <c r="F132" s="66">
        <v>1400000</v>
      </c>
      <c r="G132" s="66">
        <v>0</v>
      </c>
      <c r="H132" s="66">
        <f t="shared" si="2"/>
        <v>0</v>
      </c>
    </row>
    <row r="133" spans="1:8" ht="12.75">
      <c r="A133" s="36">
        <f t="shared" si="3"/>
        <v>121</v>
      </c>
      <c r="B133" s="25" t="s">
        <v>237</v>
      </c>
      <c r="C133" s="26" t="s">
        <v>108</v>
      </c>
      <c r="D133" s="26" t="s">
        <v>71</v>
      </c>
      <c r="E133" s="26" t="s">
        <v>38</v>
      </c>
      <c r="F133" s="66">
        <v>1400000</v>
      </c>
      <c r="G133" s="66">
        <v>0</v>
      </c>
      <c r="H133" s="66">
        <f t="shared" si="2"/>
        <v>0</v>
      </c>
    </row>
    <row r="134" spans="1:8" ht="51">
      <c r="A134" s="36">
        <f t="shared" si="3"/>
        <v>122</v>
      </c>
      <c r="B134" s="25" t="s">
        <v>275</v>
      </c>
      <c r="C134" s="26" t="s">
        <v>108</v>
      </c>
      <c r="D134" s="26" t="s">
        <v>109</v>
      </c>
      <c r="E134" s="26" t="s">
        <v>38</v>
      </c>
      <c r="F134" s="66">
        <v>1400000</v>
      </c>
      <c r="G134" s="66">
        <v>0</v>
      </c>
      <c r="H134" s="66">
        <f t="shared" si="2"/>
        <v>0</v>
      </c>
    </row>
    <row r="135" spans="1:8" ht="12.75">
      <c r="A135" s="36">
        <f t="shared" si="3"/>
        <v>123</v>
      </c>
      <c r="B135" s="25" t="s">
        <v>239</v>
      </c>
      <c r="C135" s="26" t="s">
        <v>108</v>
      </c>
      <c r="D135" s="26" t="s">
        <v>109</v>
      </c>
      <c r="E135" s="26" t="s">
        <v>73</v>
      </c>
      <c r="F135" s="66">
        <v>1400000</v>
      </c>
      <c r="G135" s="66">
        <v>0</v>
      </c>
      <c r="H135" s="66">
        <f t="shared" si="2"/>
        <v>0</v>
      </c>
    </row>
    <row r="136" spans="1:8" ht="25.5">
      <c r="A136" s="36">
        <f t="shared" si="3"/>
        <v>124</v>
      </c>
      <c r="B136" s="25" t="s">
        <v>276</v>
      </c>
      <c r="C136" s="26" t="s">
        <v>110</v>
      </c>
      <c r="D136" s="26" t="s">
        <v>40</v>
      </c>
      <c r="E136" s="26" t="s">
        <v>38</v>
      </c>
      <c r="F136" s="66">
        <v>546000</v>
      </c>
      <c r="G136" s="66">
        <v>123900</v>
      </c>
      <c r="H136" s="66">
        <f t="shared" si="2"/>
        <v>22.692307692307693</v>
      </c>
    </row>
    <row r="137" spans="1:8" ht="12.75">
      <c r="A137" s="36">
        <f t="shared" si="3"/>
        <v>125</v>
      </c>
      <c r="B137" s="25" t="s">
        <v>237</v>
      </c>
      <c r="C137" s="26" t="s">
        <v>110</v>
      </c>
      <c r="D137" s="26" t="s">
        <v>71</v>
      </c>
      <c r="E137" s="26" t="s">
        <v>38</v>
      </c>
      <c r="F137" s="66">
        <v>546000</v>
      </c>
      <c r="G137" s="66">
        <v>123900</v>
      </c>
      <c r="H137" s="66">
        <f t="shared" si="2"/>
        <v>22.692307692307693</v>
      </c>
    </row>
    <row r="138" spans="1:8" ht="51">
      <c r="A138" s="36">
        <f t="shared" si="3"/>
        <v>126</v>
      </c>
      <c r="B138" s="25" t="s">
        <v>277</v>
      </c>
      <c r="C138" s="26" t="s">
        <v>110</v>
      </c>
      <c r="D138" s="26" t="s">
        <v>111</v>
      </c>
      <c r="E138" s="26" t="s">
        <v>38</v>
      </c>
      <c r="F138" s="66">
        <v>546000</v>
      </c>
      <c r="G138" s="66">
        <v>123900</v>
      </c>
      <c r="H138" s="66">
        <f t="shared" si="2"/>
        <v>22.692307692307693</v>
      </c>
    </row>
    <row r="139" spans="1:8" ht="12.75">
      <c r="A139" s="36">
        <f t="shared" si="3"/>
        <v>127</v>
      </c>
      <c r="B139" s="25" t="s">
        <v>239</v>
      </c>
      <c r="C139" s="26" t="s">
        <v>110</v>
      </c>
      <c r="D139" s="26" t="s">
        <v>111</v>
      </c>
      <c r="E139" s="26" t="s">
        <v>73</v>
      </c>
      <c r="F139" s="66">
        <v>546000</v>
      </c>
      <c r="G139" s="66">
        <v>123900</v>
      </c>
      <c r="H139" s="66">
        <f t="shared" si="2"/>
        <v>22.692307692307693</v>
      </c>
    </row>
    <row r="140" spans="1:8" ht="12.75">
      <c r="A140" s="37">
        <f t="shared" si="3"/>
        <v>128</v>
      </c>
      <c r="B140" s="38" t="s">
        <v>278</v>
      </c>
      <c r="C140" s="39" t="s">
        <v>112</v>
      </c>
      <c r="D140" s="39" t="s">
        <v>40</v>
      </c>
      <c r="E140" s="39" t="s">
        <v>38</v>
      </c>
      <c r="F140" s="65">
        <v>1500000</v>
      </c>
      <c r="G140" s="65">
        <v>151999.58</v>
      </c>
      <c r="H140" s="65">
        <f t="shared" si="2"/>
        <v>10.133305333333332</v>
      </c>
    </row>
    <row r="141" spans="1:8" ht="16.5" customHeight="1">
      <c r="A141" s="36">
        <f t="shared" si="3"/>
        <v>129</v>
      </c>
      <c r="B141" s="25" t="s">
        <v>279</v>
      </c>
      <c r="C141" s="26" t="s">
        <v>113</v>
      </c>
      <c r="D141" s="26" t="s">
        <v>40</v>
      </c>
      <c r="E141" s="26" t="s">
        <v>38</v>
      </c>
      <c r="F141" s="66">
        <v>1500000</v>
      </c>
      <c r="G141" s="66">
        <v>151999.58</v>
      </c>
      <c r="H141" s="66">
        <f t="shared" si="2"/>
        <v>10.133305333333332</v>
      </c>
    </row>
    <row r="142" spans="1:8" ht="12.75">
      <c r="A142" s="36">
        <f t="shared" si="3"/>
        <v>130</v>
      </c>
      <c r="B142" s="25" t="s">
        <v>237</v>
      </c>
      <c r="C142" s="26" t="s">
        <v>113</v>
      </c>
      <c r="D142" s="26" t="s">
        <v>71</v>
      </c>
      <c r="E142" s="26" t="s">
        <v>38</v>
      </c>
      <c r="F142" s="66">
        <v>1500000</v>
      </c>
      <c r="G142" s="66">
        <v>151999.58</v>
      </c>
      <c r="H142" s="66">
        <f aca="true" t="shared" si="4" ref="H142:H205">G142/F142*100</f>
        <v>10.133305333333332</v>
      </c>
    </row>
    <row r="143" spans="1:8" ht="51">
      <c r="A143" s="36">
        <f aca="true" t="shared" si="5" ref="A143:A206">1+A142</f>
        <v>131</v>
      </c>
      <c r="B143" s="25" t="s">
        <v>280</v>
      </c>
      <c r="C143" s="26" t="s">
        <v>113</v>
      </c>
      <c r="D143" s="26" t="s">
        <v>114</v>
      </c>
      <c r="E143" s="26" t="s">
        <v>38</v>
      </c>
      <c r="F143" s="66">
        <v>1500000</v>
      </c>
      <c r="G143" s="66">
        <v>151999.58</v>
      </c>
      <c r="H143" s="66">
        <f t="shared" si="4"/>
        <v>10.133305333333332</v>
      </c>
    </row>
    <row r="144" spans="1:8" ht="12.75">
      <c r="A144" s="36">
        <f t="shared" si="5"/>
        <v>132</v>
      </c>
      <c r="B144" s="25" t="s">
        <v>239</v>
      </c>
      <c r="C144" s="26" t="s">
        <v>113</v>
      </c>
      <c r="D144" s="26" t="s">
        <v>114</v>
      </c>
      <c r="E144" s="26" t="s">
        <v>73</v>
      </c>
      <c r="F144" s="66">
        <v>1500000</v>
      </c>
      <c r="G144" s="66">
        <v>151999.58</v>
      </c>
      <c r="H144" s="66">
        <f t="shared" si="4"/>
        <v>10.133305333333332</v>
      </c>
    </row>
    <row r="145" spans="1:8" ht="12.75">
      <c r="A145" s="37">
        <f t="shared" si="5"/>
        <v>133</v>
      </c>
      <c r="B145" s="38" t="s">
        <v>281</v>
      </c>
      <c r="C145" s="39" t="s">
        <v>115</v>
      </c>
      <c r="D145" s="39" t="s">
        <v>40</v>
      </c>
      <c r="E145" s="39" t="s">
        <v>38</v>
      </c>
      <c r="F145" s="65">
        <v>355709559.19</v>
      </c>
      <c r="G145" s="65">
        <f>161562065.96+1341049.33</f>
        <v>162903115.29000002</v>
      </c>
      <c r="H145" s="65">
        <f t="shared" si="4"/>
        <v>45.79666502664506</v>
      </c>
    </row>
    <row r="146" spans="1:8" ht="12.75">
      <c r="A146" s="36">
        <f t="shared" si="5"/>
        <v>134</v>
      </c>
      <c r="B146" s="25" t="s">
        <v>282</v>
      </c>
      <c r="C146" s="26" t="s">
        <v>116</v>
      </c>
      <c r="D146" s="26" t="s">
        <v>40</v>
      </c>
      <c r="E146" s="26" t="s">
        <v>38</v>
      </c>
      <c r="F146" s="66">
        <v>93314040.57</v>
      </c>
      <c r="G146" s="66">
        <v>40607880.37</v>
      </c>
      <c r="H146" s="66">
        <f t="shared" si="4"/>
        <v>43.51743866405377</v>
      </c>
    </row>
    <row r="147" spans="1:8" ht="51.75" customHeight="1">
      <c r="A147" s="36">
        <f t="shared" si="5"/>
        <v>135</v>
      </c>
      <c r="B147" s="25" t="s">
        <v>284</v>
      </c>
      <c r="C147" s="26" t="s">
        <v>116</v>
      </c>
      <c r="D147" s="26" t="s">
        <v>120</v>
      </c>
      <c r="E147" s="26" t="s">
        <v>38</v>
      </c>
      <c r="F147" s="66">
        <v>206000</v>
      </c>
      <c r="G147" s="66">
        <v>33709.42</v>
      </c>
      <c r="H147" s="66">
        <f t="shared" si="4"/>
        <v>16.363796116504854</v>
      </c>
    </row>
    <row r="148" spans="1:8" ht="12.75">
      <c r="A148" s="36">
        <f t="shared" si="5"/>
        <v>136</v>
      </c>
      <c r="B148" s="25" t="s">
        <v>232</v>
      </c>
      <c r="C148" s="26" t="s">
        <v>116</v>
      </c>
      <c r="D148" s="26" t="s">
        <v>120</v>
      </c>
      <c r="E148" s="26" t="s">
        <v>66</v>
      </c>
      <c r="F148" s="66">
        <v>206000</v>
      </c>
      <c r="G148" s="66">
        <v>33709.42</v>
      </c>
      <c r="H148" s="66">
        <f t="shared" si="4"/>
        <v>16.363796116504854</v>
      </c>
    </row>
    <row r="149" spans="1:8" ht="12.75">
      <c r="A149" s="36">
        <f t="shared" si="5"/>
        <v>137</v>
      </c>
      <c r="B149" s="25" t="s">
        <v>285</v>
      </c>
      <c r="C149" s="26" t="s">
        <v>116</v>
      </c>
      <c r="D149" s="26" t="s">
        <v>117</v>
      </c>
      <c r="E149" s="26" t="s">
        <v>38</v>
      </c>
      <c r="F149" s="66">
        <v>86292039.57</v>
      </c>
      <c r="G149" s="66">
        <v>40190961.4</v>
      </c>
      <c r="H149" s="66">
        <f t="shared" si="4"/>
        <v>46.57551449736814</v>
      </c>
    </row>
    <row r="150" spans="1:8" ht="25.5">
      <c r="A150" s="36">
        <f t="shared" si="5"/>
        <v>138</v>
      </c>
      <c r="B150" s="25" t="s">
        <v>231</v>
      </c>
      <c r="C150" s="26" t="s">
        <v>116</v>
      </c>
      <c r="D150" s="26" t="s">
        <v>118</v>
      </c>
      <c r="E150" s="26" t="s">
        <v>38</v>
      </c>
      <c r="F150" s="66">
        <v>78192039.57</v>
      </c>
      <c r="G150" s="66">
        <v>35563709.8</v>
      </c>
      <c r="H150" s="66">
        <f t="shared" si="4"/>
        <v>45.48251969839236</v>
      </c>
    </row>
    <row r="151" spans="1:8" ht="12.75">
      <c r="A151" s="36">
        <f t="shared" si="5"/>
        <v>139</v>
      </c>
      <c r="B151" s="25" t="s">
        <v>232</v>
      </c>
      <c r="C151" s="26" t="s">
        <v>116</v>
      </c>
      <c r="D151" s="26" t="s">
        <v>118</v>
      </c>
      <c r="E151" s="26" t="s">
        <v>66</v>
      </c>
      <c r="F151" s="66">
        <v>78192039.57</v>
      </c>
      <c r="G151" s="66">
        <v>35563709.8</v>
      </c>
      <c r="H151" s="66">
        <f t="shared" si="4"/>
        <v>45.48251969839236</v>
      </c>
    </row>
    <row r="152" spans="1:8" ht="38.25">
      <c r="A152" s="36">
        <f t="shared" si="5"/>
        <v>140</v>
      </c>
      <c r="B152" s="25" t="s">
        <v>286</v>
      </c>
      <c r="C152" s="26" t="s">
        <v>116</v>
      </c>
      <c r="D152" s="26" t="s">
        <v>119</v>
      </c>
      <c r="E152" s="26" t="s">
        <v>38</v>
      </c>
      <c r="F152" s="66">
        <v>8100000</v>
      </c>
      <c r="G152" s="66">
        <v>4627251.6</v>
      </c>
      <c r="H152" s="66">
        <f t="shared" si="4"/>
        <v>57.12656296296296</v>
      </c>
    </row>
    <row r="153" spans="1:8" ht="12.75">
      <c r="A153" s="36">
        <f t="shared" si="5"/>
        <v>141</v>
      </c>
      <c r="B153" s="25" t="s">
        <v>232</v>
      </c>
      <c r="C153" s="26" t="s">
        <v>116</v>
      </c>
      <c r="D153" s="26" t="s">
        <v>119</v>
      </c>
      <c r="E153" s="26" t="s">
        <v>66</v>
      </c>
      <c r="F153" s="66">
        <v>8100000</v>
      </c>
      <c r="G153" s="66">
        <v>4627251.6</v>
      </c>
      <c r="H153" s="66">
        <f t="shared" si="4"/>
        <v>57.12656296296296</v>
      </c>
    </row>
    <row r="154" spans="1:8" ht="12.75">
      <c r="A154" s="36">
        <f t="shared" si="5"/>
        <v>142</v>
      </c>
      <c r="B154" s="25" t="s">
        <v>237</v>
      </c>
      <c r="C154" s="26" t="s">
        <v>116</v>
      </c>
      <c r="D154" s="26" t="s">
        <v>71</v>
      </c>
      <c r="E154" s="26" t="s">
        <v>38</v>
      </c>
      <c r="F154" s="66">
        <v>6816001</v>
      </c>
      <c r="G154" s="66">
        <v>383209.55</v>
      </c>
      <c r="H154" s="66">
        <f t="shared" si="4"/>
        <v>5.6222050143478555</v>
      </c>
    </row>
    <row r="155" spans="1:8" ht="51">
      <c r="A155" s="36">
        <f t="shared" si="5"/>
        <v>143</v>
      </c>
      <c r="B155" s="25" t="s">
        <v>275</v>
      </c>
      <c r="C155" s="26" t="s">
        <v>116</v>
      </c>
      <c r="D155" s="26" t="s">
        <v>109</v>
      </c>
      <c r="E155" s="26" t="s">
        <v>38</v>
      </c>
      <c r="F155" s="66">
        <v>400000</v>
      </c>
      <c r="G155" s="66">
        <v>289980.95</v>
      </c>
      <c r="H155" s="66">
        <f t="shared" si="4"/>
        <v>72.4952375</v>
      </c>
    </row>
    <row r="156" spans="1:8" ht="12.75">
      <c r="A156" s="36">
        <f t="shared" si="5"/>
        <v>144</v>
      </c>
      <c r="B156" s="25" t="s">
        <v>239</v>
      </c>
      <c r="C156" s="26" t="s">
        <v>116</v>
      </c>
      <c r="D156" s="26" t="s">
        <v>109</v>
      </c>
      <c r="E156" s="26" t="s">
        <v>73</v>
      </c>
      <c r="F156" s="66">
        <v>400000</v>
      </c>
      <c r="G156" s="66">
        <v>289980.95</v>
      </c>
      <c r="H156" s="66">
        <f t="shared" si="4"/>
        <v>72.4952375</v>
      </c>
    </row>
    <row r="157" spans="1:8" ht="51">
      <c r="A157" s="36">
        <f t="shared" si="5"/>
        <v>145</v>
      </c>
      <c r="B157" s="25" t="s">
        <v>287</v>
      </c>
      <c r="C157" s="26" t="s">
        <v>116</v>
      </c>
      <c r="D157" s="26" t="s">
        <v>121</v>
      </c>
      <c r="E157" s="26" t="s">
        <v>38</v>
      </c>
      <c r="F157" s="66">
        <v>6416001</v>
      </c>
      <c r="G157" s="66">
        <v>93228.6</v>
      </c>
      <c r="H157" s="66">
        <f t="shared" si="4"/>
        <v>1.45306398798878</v>
      </c>
    </row>
    <row r="158" spans="1:8" ht="12.75">
      <c r="A158" s="36">
        <f t="shared" si="5"/>
        <v>146</v>
      </c>
      <c r="B158" s="25" t="s">
        <v>239</v>
      </c>
      <c r="C158" s="26" t="s">
        <v>116</v>
      </c>
      <c r="D158" s="26" t="s">
        <v>121</v>
      </c>
      <c r="E158" s="26" t="s">
        <v>73</v>
      </c>
      <c r="F158" s="66">
        <v>6416001</v>
      </c>
      <c r="G158" s="66">
        <v>93228.6</v>
      </c>
      <c r="H158" s="66">
        <f t="shared" si="4"/>
        <v>1.45306398798878</v>
      </c>
    </row>
    <row r="159" spans="1:8" ht="12.75">
      <c r="A159" s="36">
        <f t="shared" si="5"/>
        <v>147</v>
      </c>
      <c r="B159" s="25" t="s">
        <v>288</v>
      </c>
      <c r="C159" s="26" t="s">
        <v>122</v>
      </c>
      <c r="D159" s="26" t="s">
        <v>40</v>
      </c>
      <c r="E159" s="26" t="s">
        <v>38</v>
      </c>
      <c r="F159" s="66">
        <v>246504912.27</v>
      </c>
      <c r="G159" s="66">
        <f>108908164.88+1341049.33</f>
        <v>110249214.21</v>
      </c>
      <c r="H159" s="66">
        <f t="shared" si="4"/>
        <v>44.72495626750131</v>
      </c>
    </row>
    <row r="160" spans="1:8" ht="38.25">
      <c r="A160" s="36">
        <f t="shared" si="5"/>
        <v>148</v>
      </c>
      <c r="B160" s="25" t="s">
        <v>289</v>
      </c>
      <c r="C160" s="26" t="s">
        <v>122</v>
      </c>
      <c r="D160" s="26" t="s">
        <v>129</v>
      </c>
      <c r="E160" s="26" t="s">
        <v>38</v>
      </c>
      <c r="F160" s="66">
        <v>11583000</v>
      </c>
      <c r="G160" s="66">
        <v>5522461.35</v>
      </c>
      <c r="H160" s="66">
        <f t="shared" si="4"/>
        <v>47.67729733229733</v>
      </c>
    </row>
    <row r="161" spans="1:8" ht="12.75">
      <c r="A161" s="36">
        <f t="shared" si="5"/>
        <v>149</v>
      </c>
      <c r="B161" s="25" t="s">
        <v>232</v>
      </c>
      <c r="C161" s="26" t="s">
        <v>122</v>
      </c>
      <c r="D161" s="26" t="s">
        <v>129</v>
      </c>
      <c r="E161" s="26" t="s">
        <v>66</v>
      </c>
      <c r="F161" s="66">
        <v>11583000</v>
      </c>
      <c r="G161" s="66">
        <v>5522461.35</v>
      </c>
      <c r="H161" s="66">
        <f t="shared" si="4"/>
        <v>47.67729733229733</v>
      </c>
    </row>
    <row r="162" spans="1:8" ht="12.75">
      <c r="A162" s="36">
        <f t="shared" si="5"/>
        <v>150</v>
      </c>
      <c r="B162" s="25" t="s">
        <v>223</v>
      </c>
      <c r="C162" s="26" t="s">
        <v>122</v>
      </c>
      <c r="D162" s="26" t="s">
        <v>57</v>
      </c>
      <c r="E162" s="26" t="s">
        <v>38</v>
      </c>
      <c r="F162" s="66">
        <v>124619</v>
      </c>
      <c r="G162" s="66">
        <v>124619</v>
      </c>
      <c r="H162" s="66">
        <f t="shared" si="4"/>
        <v>100</v>
      </c>
    </row>
    <row r="163" spans="1:8" ht="12.75">
      <c r="A163" s="36">
        <f t="shared" si="5"/>
        <v>151</v>
      </c>
      <c r="B163" s="25" t="s">
        <v>224</v>
      </c>
      <c r="C163" s="26" t="s">
        <v>122</v>
      </c>
      <c r="D163" s="26" t="s">
        <v>58</v>
      </c>
      <c r="E163" s="26" t="s">
        <v>38</v>
      </c>
      <c r="F163" s="66">
        <v>124619</v>
      </c>
      <c r="G163" s="66">
        <v>124619</v>
      </c>
      <c r="H163" s="66">
        <f t="shared" si="4"/>
        <v>100</v>
      </c>
    </row>
    <row r="164" spans="1:8" ht="12.75">
      <c r="A164" s="36">
        <f t="shared" si="5"/>
        <v>152</v>
      </c>
      <c r="B164" s="25" t="s">
        <v>232</v>
      </c>
      <c r="C164" s="26" t="s">
        <v>122</v>
      </c>
      <c r="D164" s="26" t="s">
        <v>58</v>
      </c>
      <c r="E164" s="26" t="s">
        <v>66</v>
      </c>
      <c r="F164" s="66">
        <v>124619</v>
      </c>
      <c r="G164" s="66">
        <v>124619</v>
      </c>
      <c r="H164" s="66">
        <f t="shared" si="4"/>
        <v>100</v>
      </c>
    </row>
    <row r="165" spans="1:8" ht="25.5">
      <c r="A165" s="36">
        <f t="shared" si="5"/>
        <v>153</v>
      </c>
      <c r="B165" s="25" t="s">
        <v>290</v>
      </c>
      <c r="C165" s="26" t="s">
        <v>122</v>
      </c>
      <c r="D165" s="26" t="s">
        <v>123</v>
      </c>
      <c r="E165" s="26" t="s">
        <v>38</v>
      </c>
      <c r="F165" s="66">
        <v>28624648.27</v>
      </c>
      <c r="G165" s="66">
        <v>12170338.23</v>
      </c>
      <c r="H165" s="66">
        <f t="shared" si="4"/>
        <v>42.5169878602669</v>
      </c>
    </row>
    <row r="166" spans="1:8" ht="25.5">
      <c r="A166" s="36">
        <f t="shared" si="5"/>
        <v>154</v>
      </c>
      <c r="B166" s="25" t="s">
        <v>291</v>
      </c>
      <c r="C166" s="26" t="s">
        <v>122</v>
      </c>
      <c r="D166" s="26" t="s">
        <v>124</v>
      </c>
      <c r="E166" s="26" t="s">
        <v>38</v>
      </c>
      <c r="F166" s="66">
        <v>26624648.27</v>
      </c>
      <c r="G166" s="66">
        <v>11838704.73</v>
      </c>
      <c r="H166" s="66">
        <f t="shared" si="4"/>
        <v>44.46520611256135</v>
      </c>
    </row>
    <row r="167" spans="1:8" ht="12.75">
      <c r="A167" s="36">
        <f t="shared" si="5"/>
        <v>155</v>
      </c>
      <c r="B167" s="25" t="s">
        <v>232</v>
      </c>
      <c r="C167" s="26" t="s">
        <v>122</v>
      </c>
      <c r="D167" s="26" t="s">
        <v>124</v>
      </c>
      <c r="E167" s="26" t="s">
        <v>66</v>
      </c>
      <c r="F167" s="66">
        <v>26624648.27</v>
      </c>
      <c r="G167" s="66">
        <v>11838704.73</v>
      </c>
      <c r="H167" s="66">
        <f t="shared" si="4"/>
        <v>44.46520611256135</v>
      </c>
    </row>
    <row r="168" spans="1:8" ht="38.25">
      <c r="A168" s="36">
        <f t="shared" si="5"/>
        <v>156</v>
      </c>
      <c r="B168" s="25" t="s">
        <v>286</v>
      </c>
      <c r="C168" s="26" t="s">
        <v>122</v>
      </c>
      <c r="D168" s="26" t="s">
        <v>445</v>
      </c>
      <c r="E168" s="26" t="s">
        <v>38</v>
      </c>
      <c r="F168" s="66">
        <v>2000000</v>
      </c>
      <c r="G168" s="66">
        <v>331633.5</v>
      </c>
      <c r="H168" s="66">
        <f t="shared" si="4"/>
        <v>16.581675</v>
      </c>
    </row>
    <row r="169" spans="1:8" ht="12.75">
      <c r="A169" s="36">
        <f t="shared" si="5"/>
        <v>157</v>
      </c>
      <c r="B169" s="25" t="s">
        <v>232</v>
      </c>
      <c r="C169" s="26" t="s">
        <v>122</v>
      </c>
      <c r="D169" s="26" t="s">
        <v>445</v>
      </c>
      <c r="E169" s="26" t="s">
        <v>66</v>
      </c>
      <c r="F169" s="66">
        <v>2000000</v>
      </c>
      <c r="G169" s="66">
        <v>331633.5</v>
      </c>
      <c r="H169" s="66">
        <f t="shared" si="4"/>
        <v>16.581675</v>
      </c>
    </row>
    <row r="170" spans="1:8" ht="12.75">
      <c r="A170" s="36">
        <f t="shared" si="5"/>
        <v>158</v>
      </c>
      <c r="B170" s="25" t="s">
        <v>292</v>
      </c>
      <c r="C170" s="26" t="s">
        <v>122</v>
      </c>
      <c r="D170" s="26" t="s">
        <v>125</v>
      </c>
      <c r="E170" s="26" t="s">
        <v>38</v>
      </c>
      <c r="F170" s="66">
        <v>18028518</v>
      </c>
      <c r="G170" s="66">
        <v>9094820.81</v>
      </c>
      <c r="H170" s="66">
        <f t="shared" si="4"/>
        <v>50.44685763965735</v>
      </c>
    </row>
    <row r="171" spans="1:8" ht="25.5">
      <c r="A171" s="36">
        <f t="shared" si="5"/>
        <v>159</v>
      </c>
      <c r="B171" s="25" t="s">
        <v>231</v>
      </c>
      <c r="C171" s="26" t="s">
        <v>122</v>
      </c>
      <c r="D171" s="26" t="s">
        <v>126</v>
      </c>
      <c r="E171" s="26" t="s">
        <v>38</v>
      </c>
      <c r="F171" s="66">
        <v>18028518</v>
      </c>
      <c r="G171" s="66">
        <v>9094820.81</v>
      </c>
      <c r="H171" s="66">
        <f t="shared" si="4"/>
        <v>50.44685763965735</v>
      </c>
    </row>
    <row r="172" spans="1:8" ht="12.75">
      <c r="A172" s="36">
        <f t="shared" si="5"/>
        <v>160</v>
      </c>
      <c r="B172" s="25" t="s">
        <v>232</v>
      </c>
      <c r="C172" s="26" t="s">
        <v>122</v>
      </c>
      <c r="D172" s="26" t="s">
        <v>126</v>
      </c>
      <c r="E172" s="26" t="s">
        <v>66</v>
      </c>
      <c r="F172" s="66">
        <v>18028518</v>
      </c>
      <c r="G172" s="66">
        <v>9094820.81</v>
      </c>
      <c r="H172" s="66">
        <f t="shared" si="4"/>
        <v>50.44685763965735</v>
      </c>
    </row>
    <row r="173" spans="1:8" ht="12.75">
      <c r="A173" s="36">
        <f t="shared" si="5"/>
        <v>161</v>
      </c>
      <c r="B173" s="25" t="s">
        <v>446</v>
      </c>
      <c r="C173" s="26" t="s">
        <v>122</v>
      </c>
      <c r="D173" s="26" t="s">
        <v>447</v>
      </c>
      <c r="E173" s="26" t="s">
        <v>38</v>
      </c>
      <c r="F173" s="66">
        <v>20447600</v>
      </c>
      <c r="G173" s="66">
        <v>0</v>
      </c>
      <c r="H173" s="66">
        <f t="shared" si="4"/>
        <v>0</v>
      </c>
    </row>
    <row r="174" spans="1:8" ht="25.5">
      <c r="A174" s="36">
        <f t="shared" si="5"/>
        <v>162</v>
      </c>
      <c r="B174" s="25" t="s">
        <v>448</v>
      </c>
      <c r="C174" s="26" t="s">
        <v>122</v>
      </c>
      <c r="D174" s="26" t="s">
        <v>449</v>
      </c>
      <c r="E174" s="26" t="s">
        <v>38</v>
      </c>
      <c r="F174" s="66">
        <v>20447600</v>
      </c>
      <c r="G174" s="66">
        <v>0</v>
      </c>
      <c r="H174" s="66">
        <f t="shared" si="4"/>
        <v>0</v>
      </c>
    </row>
    <row r="175" spans="1:8" ht="12.75">
      <c r="A175" s="36">
        <f t="shared" si="5"/>
        <v>163</v>
      </c>
      <c r="B175" s="25" t="s">
        <v>232</v>
      </c>
      <c r="C175" s="26" t="s">
        <v>122</v>
      </c>
      <c r="D175" s="26" t="s">
        <v>449</v>
      </c>
      <c r="E175" s="26" t="s">
        <v>66</v>
      </c>
      <c r="F175" s="66">
        <v>20447600</v>
      </c>
      <c r="G175" s="66">
        <v>0</v>
      </c>
      <c r="H175" s="66">
        <f t="shared" si="4"/>
        <v>0</v>
      </c>
    </row>
    <row r="176" spans="1:8" ht="15.75" customHeight="1">
      <c r="A176" s="36">
        <f t="shared" si="5"/>
        <v>164</v>
      </c>
      <c r="B176" s="25" t="s">
        <v>293</v>
      </c>
      <c r="C176" s="26" t="s">
        <v>122</v>
      </c>
      <c r="D176" s="26" t="s">
        <v>127</v>
      </c>
      <c r="E176" s="26" t="s">
        <v>38</v>
      </c>
      <c r="F176" s="66">
        <v>2574300</v>
      </c>
      <c r="G176" s="66">
        <v>1341049.33</v>
      </c>
      <c r="H176" s="66">
        <f t="shared" si="4"/>
        <v>52.09374703802976</v>
      </c>
    </row>
    <row r="177" spans="1:8" ht="25.5">
      <c r="A177" s="36">
        <f t="shared" si="5"/>
        <v>165</v>
      </c>
      <c r="B177" s="25" t="s">
        <v>294</v>
      </c>
      <c r="C177" s="26" t="s">
        <v>122</v>
      </c>
      <c r="D177" s="26" t="s">
        <v>128</v>
      </c>
      <c r="E177" s="26" t="s">
        <v>38</v>
      </c>
      <c r="F177" s="66">
        <v>2574300</v>
      </c>
      <c r="G177" s="66">
        <f>G176</f>
        <v>1341049.33</v>
      </c>
      <c r="H177" s="66">
        <f t="shared" si="4"/>
        <v>52.09374703802976</v>
      </c>
    </row>
    <row r="178" spans="1:8" ht="12.75">
      <c r="A178" s="36">
        <f t="shared" si="5"/>
        <v>166</v>
      </c>
      <c r="B178" s="25" t="s">
        <v>232</v>
      </c>
      <c r="C178" s="26" t="s">
        <v>122</v>
      </c>
      <c r="D178" s="26" t="s">
        <v>128</v>
      </c>
      <c r="E178" s="26" t="s">
        <v>66</v>
      </c>
      <c r="F178" s="66">
        <v>2574300</v>
      </c>
      <c r="G178" s="66">
        <f>G177</f>
        <v>1341049.33</v>
      </c>
      <c r="H178" s="66">
        <f t="shared" si="4"/>
        <v>52.09374703802976</v>
      </c>
    </row>
    <row r="179" spans="1:8" ht="51">
      <c r="A179" s="36">
        <f t="shared" si="5"/>
        <v>167</v>
      </c>
      <c r="B179" s="25" t="s">
        <v>233</v>
      </c>
      <c r="C179" s="26" t="s">
        <v>122</v>
      </c>
      <c r="D179" s="26" t="s">
        <v>67</v>
      </c>
      <c r="E179" s="26" t="s">
        <v>38</v>
      </c>
      <c r="F179" s="66">
        <v>145503000</v>
      </c>
      <c r="G179" s="66">
        <v>80009371.47</v>
      </c>
      <c r="H179" s="66">
        <f t="shared" si="4"/>
        <v>54.98812496649553</v>
      </c>
    </row>
    <row r="180" spans="1:8" ht="66.75" customHeight="1">
      <c r="A180" s="36">
        <f t="shared" si="5"/>
        <v>168</v>
      </c>
      <c r="B180" s="25" t="s">
        <v>3</v>
      </c>
      <c r="C180" s="26" t="s">
        <v>122</v>
      </c>
      <c r="D180" s="26" t="s">
        <v>130</v>
      </c>
      <c r="E180" s="26" t="s">
        <v>38</v>
      </c>
      <c r="F180" s="66">
        <v>142973000</v>
      </c>
      <c r="G180" s="66">
        <v>79264452.23</v>
      </c>
      <c r="H180" s="66">
        <f t="shared" si="4"/>
        <v>55.44015459562295</v>
      </c>
    </row>
    <row r="181" spans="1:8" ht="12.75">
      <c r="A181" s="36">
        <f t="shared" si="5"/>
        <v>169</v>
      </c>
      <c r="B181" s="25" t="s">
        <v>232</v>
      </c>
      <c r="C181" s="26" t="s">
        <v>122</v>
      </c>
      <c r="D181" s="26" t="s">
        <v>130</v>
      </c>
      <c r="E181" s="26" t="s">
        <v>66</v>
      </c>
      <c r="F181" s="66">
        <v>142973000</v>
      </c>
      <c r="G181" s="66">
        <v>79264452.23</v>
      </c>
      <c r="H181" s="66">
        <f t="shared" si="4"/>
        <v>55.44015459562295</v>
      </c>
    </row>
    <row r="182" spans="1:8" ht="64.5" customHeight="1">
      <c r="A182" s="36">
        <f t="shared" si="5"/>
        <v>170</v>
      </c>
      <c r="B182" s="25" t="s">
        <v>3</v>
      </c>
      <c r="C182" s="26" t="s">
        <v>122</v>
      </c>
      <c r="D182" s="26" t="s">
        <v>131</v>
      </c>
      <c r="E182" s="26" t="s">
        <v>38</v>
      </c>
      <c r="F182" s="66">
        <v>1383694</v>
      </c>
      <c r="G182" s="66">
        <v>301279.2</v>
      </c>
      <c r="H182" s="66">
        <f t="shared" si="4"/>
        <v>21.77354241617005</v>
      </c>
    </row>
    <row r="183" spans="1:8" ht="12.75">
      <c r="A183" s="36">
        <f t="shared" si="5"/>
        <v>171</v>
      </c>
      <c r="B183" s="25" t="s">
        <v>232</v>
      </c>
      <c r="C183" s="26" t="s">
        <v>122</v>
      </c>
      <c r="D183" s="26" t="s">
        <v>131</v>
      </c>
      <c r="E183" s="26" t="s">
        <v>66</v>
      </c>
      <c r="F183" s="66">
        <v>1383694</v>
      </c>
      <c r="G183" s="66">
        <v>301279.2</v>
      </c>
      <c r="H183" s="66">
        <f t="shared" si="4"/>
        <v>21.77354241617005</v>
      </c>
    </row>
    <row r="184" spans="1:8" ht="66.75" customHeight="1">
      <c r="A184" s="36">
        <f t="shared" si="5"/>
        <v>172</v>
      </c>
      <c r="B184" s="25" t="s">
        <v>3</v>
      </c>
      <c r="C184" s="26" t="s">
        <v>122</v>
      </c>
      <c r="D184" s="26" t="s">
        <v>132</v>
      </c>
      <c r="E184" s="26" t="s">
        <v>38</v>
      </c>
      <c r="F184" s="66">
        <v>1146306</v>
      </c>
      <c r="G184" s="66">
        <v>443640.04</v>
      </c>
      <c r="H184" s="66">
        <f t="shared" si="4"/>
        <v>38.70171141039129</v>
      </c>
    </row>
    <row r="185" spans="1:8" ht="12.75">
      <c r="A185" s="36">
        <f t="shared" si="5"/>
        <v>173</v>
      </c>
      <c r="B185" s="25" t="s">
        <v>232</v>
      </c>
      <c r="C185" s="26" t="s">
        <v>122</v>
      </c>
      <c r="D185" s="26" t="s">
        <v>132</v>
      </c>
      <c r="E185" s="26" t="s">
        <v>66</v>
      </c>
      <c r="F185" s="66">
        <v>1146306</v>
      </c>
      <c r="G185" s="66">
        <v>443640.04</v>
      </c>
      <c r="H185" s="66">
        <f t="shared" si="4"/>
        <v>38.70171141039129</v>
      </c>
    </row>
    <row r="186" spans="1:8" ht="12.75">
      <c r="A186" s="36">
        <f t="shared" si="5"/>
        <v>174</v>
      </c>
      <c r="B186" s="25" t="s">
        <v>237</v>
      </c>
      <c r="C186" s="26" t="s">
        <v>122</v>
      </c>
      <c r="D186" s="26" t="s">
        <v>71</v>
      </c>
      <c r="E186" s="26" t="s">
        <v>38</v>
      </c>
      <c r="F186" s="66">
        <v>13265927</v>
      </c>
      <c r="G186" s="66">
        <v>1986554.02</v>
      </c>
      <c r="H186" s="66">
        <f t="shared" si="4"/>
        <v>14.974860181274932</v>
      </c>
    </row>
    <row r="187" spans="1:8" ht="51">
      <c r="A187" s="36">
        <f t="shared" si="5"/>
        <v>175</v>
      </c>
      <c r="B187" s="25" t="s">
        <v>275</v>
      </c>
      <c r="C187" s="26" t="s">
        <v>122</v>
      </c>
      <c r="D187" s="26" t="s">
        <v>109</v>
      </c>
      <c r="E187" s="26" t="s">
        <v>38</v>
      </c>
      <c r="F187" s="66">
        <v>500000</v>
      </c>
      <c r="G187" s="66">
        <v>297884.12</v>
      </c>
      <c r="H187" s="66">
        <f t="shared" si="4"/>
        <v>59.576823999999995</v>
      </c>
    </row>
    <row r="188" spans="1:8" ht="12.75">
      <c r="A188" s="36">
        <f t="shared" si="5"/>
        <v>176</v>
      </c>
      <c r="B188" s="25" t="s">
        <v>239</v>
      </c>
      <c r="C188" s="26" t="s">
        <v>122</v>
      </c>
      <c r="D188" s="26" t="s">
        <v>109</v>
      </c>
      <c r="E188" s="26" t="s">
        <v>73</v>
      </c>
      <c r="F188" s="66">
        <v>500000</v>
      </c>
      <c r="G188" s="66">
        <v>297884.12</v>
      </c>
      <c r="H188" s="66">
        <f t="shared" si="4"/>
        <v>59.576823999999995</v>
      </c>
    </row>
    <row r="189" spans="1:8" ht="38.25">
      <c r="A189" s="36">
        <f t="shared" si="5"/>
        <v>177</v>
      </c>
      <c r="B189" s="25" t="s">
        <v>502</v>
      </c>
      <c r="C189" s="26" t="s">
        <v>122</v>
      </c>
      <c r="D189" s="26" t="s">
        <v>133</v>
      </c>
      <c r="E189" s="26" t="s">
        <v>38</v>
      </c>
      <c r="F189" s="66">
        <v>5721400</v>
      </c>
      <c r="G189" s="66">
        <v>449771</v>
      </c>
      <c r="H189" s="66">
        <f t="shared" si="4"/>
        <v>7.861205299402243</v>
      </c>
    </row>
    <row r="190" spans="1:8" ht="12.75">
      <c r="A190" s="36">
        <f t="shared" si="5"/>
        <v>178</v>
      </c>
      <c r="B190" s="25" t="s">
        <v>239</v>
      </c>
      <c r="C190" s="26" t="s">
        <v>122</v>
      </c>
      <c r="D190" s="26" t="s">
        <v>133</v>
      </c>
      <c r="E190" s="26" t="s">
        <v>73</v>
      </c>
      <c r="F190" s="66">
        <v>5721400</v>
      </c>
      <c r="G190" s="66">
        <v>449771</v>
      </c>
      <c r="H190" s="66">
        <f t="shared" si="4"/>
        <v>7.861205299402243</v>
      </c>
    </row>
    <row r="191" spans="1:8" ht="39" customHeight="1">
      <c r="A191" s="36">
        <f t="shared" si="5"/>
        <v>179</v>
      </c>
      <c r="B191" s="25" t="s">
        <v>503</v>
      </c>
      <c r="C191" s="26" t="s">
        <v>122</v>
      </c>
      <c r="D191" s="26" t="s">
        <v>134</v>
      </c>
      <c r="E191" s="26" t="s">
        <v>38</v>
      </c>
      <c r="F191" s="66">
        <v>7044527</v>
      </c>
      <c r="G191" s="66">
        <v>1238898.9</v>
      </c>
      <c r="H191" s="66">
        <f t="shared" si="4"/>
        <v>17.586686799553753</v>
      </c>
    </row>
    <row r="192" spans="1:8" ht="12.75">
      <c r="A192" s="36">
        <f t="shared" si="5"/>
        <v>180</v>
      </c>
      <c r="B192" s="25" t="s">
        <v>239</v>
      </c>
      <c r="C192" s="26" t="s">
        <v>122</v>
      </c>
      <c r="D192" s="26" t="s">
        <v>134</v>
      </c>
      <c r="E192" s="26" t="s">
        <v>73</v>
      </c>
      <c r="F192" s="66">
        <v>7044527</v>
      </c>
      <c r="G192" s="66">
        <v>1238898.9</v>
      </c>
      <c r="H192" s="66">
        <f t="shared" si="4"/>
        <v>17.586686799553753</v>
      </c>
    </row>
    <row r="193" spans="1:8" ht="38.25">
      <c r="A193" s="36">
        <f t="shared" si="5"/>
        <v>181</v>
      </c>
      <c r="B193" s="25" t="s">
        <v>504</v>
      </c>
      <c r="C193" s="26" t="s">
        <v>122</v>
      </c>
      <c r="D193" s="26" t="s">
        <v>135</v>
      </c>
      <c r="E193" s="26" t="s">
        <v>38</v>
      </c>
      <c r="F193" s="66">
        <v>6210500</v>
      </c>
      <c r="G193" s="66">
        <v>0</v>
      </c>
      <c r="H193" s="66">
        <f t="shared" si="4"/>
        <v>0</v>
      </c>
    </row>
    <row r="194" spans="1:8" ht="63.75">
      <c r="A194" s="36">
        <f t="shared" si="5"/>
        <v>182</v>
      </c>
      <c r="B194" s="25" t="s">
        <v>505</v>
      </c>
      <c r="C194" s="26" t="s">
        <v>122</v>
      </c>
      <c r="D194" s="26" t="s">
        <v>136</v>
      </c>
      <c r="E194" s="26" t="s">
        <v>38</v>
      </c>
      <c r="F194" s="66">
        <v>5373000</v>
      </c>
      <c r="G194" s="66">
        <v>0</v>
      </c>
      <c r="H194" s="66">
        <f t="shared" si="4"/>
        <v>0</v>
      </c>
    </row>
    <row r="195" spans="1:8" ht="12.75">
      <c r="A195" s="36">
        <f t="shared" si="5"/>
        <v>183</v>
      </c>
      <c r="B195" s="25" t="s">
        <v>239</v>
      </c>
      <c r="C195" s="26" t="s">
        <v>122</v>
      </c>
      <c r="D195" s="26" t="s">
        <v>136</v>
      </c>
      <c r="E195" s="26" t="s">
        <v>73</v>
      </c>
      <c r="F195" s="66">
        <v>5373000</v>
      </c>
      <c r="G195" s="66">
        <v>0</v>
      </c>
      <c r="H195" s="66">
        <f t="shared" si="4"/>
        <v>0</v>
      </c>
    </row>
    <row r="196" spans="1:8" ht="51.75" customHeight="1">
      <c r="A196" s="36">
        <f t="shared" si="5"/>
        <v>184</v>
      </c>
      <c r="B196" s="25" t="s">
        <v>506</v>
      </c>
      <c r="C196" s="26" t="s">
        <v>122</v>
      </c>
      <c r="D196" s="26" t="s">
        <v>137</v>
      </c>
      <c r="E196" s="26" t="s">
        <v>38</v>
      </c>
      <c r="F196" s="66">
        <v>837500</v>
      </c>
      <c r="G196" s="66">
        <v>0</v>
      </c>
      <c r="H196" s="66">
        <f t="shared" si="4"/>
        <v>0</v>
      </c>
    </row>
    <row r="197" spans="1:8" ht="12.75">
      <c r="A197" s="36">
        <f t="shared" si="5"/>
        <v>185</v>
      </c>
      <c r="B197" s="25" t="s">
        <v>239</v>
      </c>
      <c r="C197" s="26" t="s">
        <v>122</v>
      </c>
      <c r="D197" s="26" t="s">
        <v>137</v>
      </c>
      <c r="E197" s="26" t="s">
        <v>73</v>
      </c>
      <c r="F197" s="66">
        <v>837500</v>
      </c>
      <c r="G197" s="66">
        <v>0</v>
      </c>
      <c r="H197" s="66">
        <f t="shared" si="4"/>
        <v>0</v>
      </c>
    </row>
    <row r="198" spans="1:8" ht="38.25">
      <c r="A198" s="36">
        <f t="shared" si="5"/>
        <v>186</v>
      </c>
      <c r="B198" s="25" t="s">
        <v>507</v>
      </c>
      <c r="C198" s="26" t="s">
        <v>122</v>
      </c>
      <c r="D198" s="26" t="s">
        <v>138</v>
      </c>
      <c r="E198" s="26" t="s">
        <v>38</v>
      </c>
      <c r="F198" s="66">
        <v>142800</v>
      </c>
      <c r="G198" s="66">
        <v>0</v>
      </c>
      <c r="H198" s="66">
        <f t="shared" si="4"/>
        <v>0</v>
      </c>
    </row>
    <row r="199" spans="1:8" ht="63.75">
      <c r="A199" s="36">
        <f t="shared" si="5"/>
        <v>187</v>
      </c>
      <c r="B199" s="25" t="s">
        <v>508</v>
      </c>
      <c r="C199" s="26" t="s">
        <v>122</v>
      </c>
      <c r="D199" s="26" t="s">
        <v>139</v>
      </c>
      <c r="E199" s="26" t="s">
        <v>38</v>
      </c>
      <c r="F199" s="66">
        <v>142800</v>
      </c>
      <c r="G199" s="66">
        <v>0</v>
      </c>
      <c r="H199" s="66">
        <f t="shared" si="4"/>
        <v>0</v>
      </c>
    </row>
    <row r="200" spans="1:8" ht="12.75">
      <c r="A200" s="36">
        <f t="shared" si="5"/>
        <v>188</v>
      </c>
      <c r="B200" s="25" t="s">
        <v>239</v>
      </c>
      <c r="C200" s="26" t="s">
        <v>122</v>
      </c>
      <c r="D200" s="26" t="s">
        <v>139</v>
      </c>
      <c r="E200" s="26" t="s">
        <v>73</v>
      </c>
      <c r="F200" s="66">
        <v>142800</v>
      </c>
      <c r="G200" s="66">
        <v>0</v>
      </c>
      <c r="H200" s="66">
        <f t="shared" si="4"/>
        <v>0</v>
      </c>
    </row>
    <row r="201" spans="1:8" ht="12.75">
      <c r="A201" s="36">
        <f t="shared" si="5"/>
        <v>189</v>
      </c>
      <c r="B201" s="25" t="s">
        <v>509</v>
      </c>
      <c r="C201" s="26" t="s">
        <v>140</v>
      </c>
      <c r="D201" s="26" t="s">
        <v>40</v>
      </c>
      <c r="E201" s="26" t="s">
        <v>38</v>
      </c>
      <c r="F201" s="66">
        <f>10996391.35-100000</f>
        <v>10896391.35</v>
      </c>
      <c r="G201" s="66">
        <v>9915414.15</v>
      </c>
      <c r="H201" s="66">
        <f t="shared" si="4"/>
        <v>90.9972286375342</v>
      </c>
    </row>
    <row r="202" spans="1:8" ht="25.5">
      <c r="A202" s="36">
        <f t="shared" si="5"/>
        <v>190</v>
      </c>
      <c r="B202" s="25" t="s">
        <v>510</v>
      </c>
      <c r="C202" s="26" t="s">
        <v>140</v>
      </c>
      <c r="D202" s="26" t="s">
        <v>141</v>
      </c>
      <c r="E202" s="26" t="s">
        <v>38</v>
      </c>
      <c r="F202" s="66">
        <v>6868000</v>
      </c>
      <c r="G202" s="66">
        <v>6868000</v>
      </c>
      <c r="H202" s="66">
        <f t="shared" si="4"/>
        <v>100</v>
      </c>
    </row>
    <row r="203" spans="1:8" ht="12.75">
      <c r="A203" s="36">
        <f t="shared" si="5"/>
        <v>191</v>
      </c>
      <c r="B203" s="25" t="s">
        <v>511</v>
      </c>
      <c r="C203" s="26" t="s">
        <v>140</v>
      </c>
      <c r="D203" s="26" t="s">
        <v>142</v>
      </c>
      <c r="E203" s="26" t="s">
        <v>38</v>
      </c>
      <c r="F203" s="66">
        <v>6868000</v>
      </c>
      <c r="G203" s="66">
        <v>6868000</v>
      </c>
      <c r="H203" s="66">
        <f t="shared" si="4"/>
        <v>100</v>
      </c>
    </row>
    <row r="204" spans="1:8" ht="12.75">
      <c r="A204" s="36">
        <f t="shared" si="5"/>
        <v>192</v>
      </c>
      <c r="B204" s="25" t="s">
        <v>232</v>
      </c>
      <c r="C204" s="26" t="s">
        <v>140</v>
      </c>
      <c r="D204" s="26" t="s">
        <v>142</v>
      </c>
      <c r="E204" s="26" t="s">
        <v>66</v>
      </c>
      <c r="F204" s="66">
        <v>6868000</v>
      </c>
      <c r="G204" s="66">
        <v>6868000</v>
      </c>
      <c r="H204" s="66">
        <f t="shared" si="4"/>
        <v>100</v>
      </c>
    </row>
    <row r="205" spans="1:8" ht="12.75">
      <c r="A205" s="36">
        <f t="shared" si="5"/>
        <v>193</v>
      </c>
      <c r="B205" s="25" t="s">
        <v>237</v>
      </c>
      <c r="C205" s="26" t="s">
        <v>140</v>
      </c>
      <c r="D205" s="26" t="s">
        <v>71</v>
      </c>
      <c r="E205" s="26" t="s">
        <v>38</v>
      </c>
      <c r="F205" s="66">
        <f>4128391.35-100000</f>
        <v>4028391.35</v>
      </c>
      <c r="G205" s="66">
        <v>3047414.15</v>
      </c>
      <c r="H205" s="66">
        <f t="shared" si="4"/>
        <v>75.64841360311232</v>
      </c>
    </row>
    <row r="206" spans="1:8" ht="25.5">
      <c r="A206" s="36">
        <f t="shared" si="5"/>
        <v>194</v>
      </c>
      <c r="B206" s="25" t="s">
        <v>512</v>
      </c>
      <c r="C206" s="26" t="s">
        <v>140</v>
      </c>
      <c r="D206" s="26" t="s">
        <v>143</v>
      </c>
      <c r="E206" s="26" t="s">
        <v>38</v>
      </c>
      <c r="F206" s="66">
        <v>680991.35</v>
      </c>
      <c r="G206" s="66">
        <v>315003.3</v>
      </c>
      <c r="H206" s="66">
        <f aca="true" t="shared" si="6" ref="H206:H269">G206/F206*100</f>
        <v>46.2565787362791</v>
      </c>
    </row>
    <row r="207" spans="1:8" ht="12.75">
      <c r="A207" s="36">
        <f aca="true" t="shared" si="7" ref="A207:A270">1+A206</f>
        <v>195</v>
      </c>
      <c r="B207" s="25" t="s">
        <v>239</v>
      </c>
      <c r="C207" s="26" t="s">
        <v>140</v>
      </c>
      <c r="D207" s="26" t="s">
        <v>143</v>
      </c>
      <c r="E207" s="26" t="s">
        <v>73</v>
      </c>
      <c r="F207" s="66">
        <v>680991.35</v>
      </c>
      <c r="G207" s="66">
        <v>315003.3</v>
      </c>
      <c r="H207" s="66">
        <f t="shared" si="6"/>
        <v>46.2565787362791</v>
      </c>
    </row>
    <row r="208" spans="1:8" ht="40.5" customHeight="1">
      <c r="A208" s="36">
        <f t="shared" si="7"/>
        <v>196</v>
      </c>
      <c r="B208" s="25" t="s">
        <v>513</v>
      </c>
      <c r="C208" s="26" t="s">
        <v>140</v>
      </c>
      <c r="D208" s="26" t="s">
        <v>144</v>
      </c>
      <c r="E208" s="26" t="s">
        <v>38</v>
      </c>
      <c r="F208" s="66">
        <f>F209</f>
        <v>3347400</v>
      </c>
      <c r="G208" s="66">
        <v>2732410.85</v>
      </c>
      <c r="H208" s="66">
        <f t="shared" si="6"/>
        <v>81.62785594789986</v>
      </c>
    </row>
    <row r="209" spans="1:8" ht="12.75">
      <c r="A209" s="36">
        <f t="shared" si="7"/>
        <v>197</v>
      </c>
      <c r="B209" s="25" t="s">
        <v>239</v>
      </c>
      <c r="C209" s="26" t="s">
        <v>140</v>
      </c>
      <c r="D209" s="26" t="s">
        <v>144</v>
      </c>
      <c r="E209" s="26" t="s">
        <v>73</v>
      </c>
      <c r="F209" s="66">
        <f>3447400-100000</f>
        <v>3347400</v>
      </c>
      <c r="G209" s="66">
        <v>2732410.85</v>
      </c>
      <c r="H209" s="66">
        <f t="shared" si="6"/>
        <v>81.62785594789986</v>
      </c>
    </row>
    <row r="210" spans="1:8" ht="12.75">
      <c r="A210" s="36">
        <f t="shared" si="7"/>
        <v>198</v>
      </c>
      <c r="B210" s="25" t="s">
        <v>514</v>
      </c>
      <c r="C210" s="26" t="s">
        <v>145</v>
      </c>
      <c r="D210" s="26" t="s">
        <v>40</v>
      </c>
      <c r="E210" s="26" t="s">
        <v>38</v>
      </c>
      <c r="F210" s="66">
        <f>4894215+100000</f>
        <v>4994215</v>
      </c>
      <c r="G210" s="66">
        <v>2130606.56</v>
      </c>
      <c r="H210" s="66">
        <f t="shared" si="6"/>
        <v>42.66149054456005</v>
      </c>
    </row>
    <row r="211" spans="1:8" ht="51">
      <c r="A211" s="36">
        <f t="shared" si="7"/>
        <v>199</v>
      </c>
      <c r="B211" s="25" t="s">
        <v>515</v>
      </c>
      <c r="C211" s="26" t="s">
        <v>145</v>
      </c>
      <c r="D211" s="26" t="s">
        <v>146</v>
      </c>
      <c r="E211" s="26" t="s">
        <v>38</v>
      </c>
      <c r="F211" s="66">
        <f>F210</f>
        <v>4994215</v>
      </c>
      <c r="G211" s="66">
        <v>2130606.56</v>
      </c>
      <c r="H211" s="66">
        <f t="shared" si="6"/>
        <v>42.66149054456005</v>
      </c>
    </row>
    <row r="212" spans="1:8" ht="25.5">
      <c r="A212" s="36">
        <f t="shared" si="7"/>
        <v>200</v>
      </c>
      <c r="B212" s="25" t="s">
        <v>231</v>
      </c>
      <c r="C212" s="26" t="s">
        <v>145</v>
      </c>
      <c r="D212" s="26" t="s">
        <v>147</v>
      </c>
      <c r="E212" s="26" t="s">
        <v>38</v>
      </c>
      <c r="F212" s="66">
        <f>F211</f>
        <v>4994215</v>
      </c>
      <c r="G212" s="66">
        <v>2130606.56</v>
      </c>
      <c r="H212" s="66">
        <f t="shared" si="6"/>
        <v>42.66149054456005</v>
      </c>
    </row>
    <row r="213" spans="1:8" ht="12.75">
      <c r="A213" s="36">
        <f t="shared" si="7"/>
        <v>201</v>
      </c>
      <c r="B213" s="25" t="s">
        <v>232</v>
      </c>
      <c r="C213" s="26" t="s">
        <v>145</v>
      </c>
      <c r="D213" s="26" t="s">
        <v>147</v>
      </c>
      <c r="E213" s="26" t="s">
        <v>66</v>
      </c>
      <c r="F213" s="66">
        <f>F212</f>
        <v>4994215</v>
      </c>
      <c r="G213" s="66">
        <v>2130606.56</v>
      </c>
      <c r="H213" s="66">
        <f t="shared" si="6"/>
        <v>42.66149054456005</v>
      </c>
    </row>
    <row r="214" spans="1:8" ht="12.75">
      <c r="A214" s="37">
        <f t="shared" si="7"/>
        <v>202</v>
      </c>
      <c r="B214" s="38" t="s">
        <v>516</v>
      </c>
      <c r="C214" s="39" t="s">
        <v>148</v>
      </c>
      <c r="D214" s="39" t="s">
        <v>40</v>
      </c>
      <c r="E214" s="39" t="s">
        <v>38</v>
      </c>
      <c r="F214" s="65">
        <v>2929951</v>
      </c>
      <c r="G214" s="65">
        <v>1376167.6</v>
      </c>
      <c r="H214" s="65">
        <f t="shared" si="6"/>
        <v>46.96896296217923</v>
      </c>
    </row>
    <row r="215" spans="1:8" ht="12.75">
      <c r="A215" s="36">
        <f t="shared" si="7"/>
        <v>203</v>
      </c>
      <c r="B215" s="25" t="s">
        <v>517</v>
      </c>
      <c r="C215" s="26" t="s">
        <v>149</v>
      </c>
      <c r="D215" s="26" t="s">
        <v>40</v>
      </c>
      <c r="E215" s="26" t="s">
        <v>38</v>
      </c>
      <c r="F215" s="66">
        <v>2176274</v>
      </c>
      <c r="G215" s="66">
        <v>983488.73</v>
      </c>
      <c r="H215" s="66">
        <f t="shared" si="6"/>
        <v>45.1914019098698</v>
      </c>
    </row>
    <row r="216" spans="1:8" ht="25.5">
      <c r="A216" s="36">
        <f t="shared" si="7"/>
        <v>204</v>
      </c>
      <c r="B216" s="25" t="s">
        <v>518</v>
      </c>
      <c r="C216" s="26" t="s">
        <v>149</v>
      </c>
      <c r="D216" s="26" t="s">
        <v>150</v>
      </c>
      <c r="E216" s="26" t="s">
        <v>38</v>
      </c>
      <c r="F216" s="66">
        <v>1083678</v>
      </c>
      <c r="G216" s="66">
        <v>567454.32</v>
      </c>
      <c r="H216" s="66">
        <f t="shared" si="6"/>
        <v>52.36373904425484</v>
      </c>
    </row>
    <row r="217" spans="1:8" ht="25.5">
      <c r="A217" s="36">
        <f t="shared" si="7"/>
        <v>205</v>
      </c>
      <c r="B217" s="25" t="s">
        <v>231</v>
      </c>
      <c r="C217" s="26" t="s">
        <v>149</v>
      </c>
      <c r="D217" s="26" t="s">
        <v>151</v>
      </c>
      <c r="E217" s="26" t="s">
        <v>38</v>
      </c>
      <c r="F217" s="66">
        <v>1083678</v>
      </c>
      <c r="G217" s="66">
        <v>567454.32</v>
      </c>
      <c r="H217" s="66">
        <f t="shared" si="6"/>
        <v>52.36373904425484</v>
      </c>
    </row>
    <row r="218" spans="1:8" ht="12.75">
      <c r="A218" s="36">
        <f t="shared" si="7"/>
        <v>206</v>
      </c>
      <c r="B218" s="25" t="s">
        <v>232</v>
      </c>
      <c r="C218" s="26" t="s">
        <v>149</v>
      </c>
      <c r="D218" s="26" t="s">
        <v>151</v>
      </c>
      <c r="E218" s="26" t="s">
        <v>66</v>
      </c>
      <c r="F218" s="66">
        <v>1083678</v>
      </c>
      <c r="G218" s="66">
        <v>567454.32</v>
      </c>
      <c r="H218" s="66">
        <f t="shared" si="6"/>
        <v>52.36373904425484</v>
      </c>
    </row>
    <row r="219" spans="1:8" ht="12.75">
      <c r="A219" s="36">
        <f t="shared" si="7"/>
        <v>207</v>
      </c>
      <c r="B219" s="25" t="s">
        <v>519</v>
      </c>
      <c r="C219" s="26" t="s">
        <v>149</v>
      </c>
      <c r="D219" s="26" t="s">
        <v>152</v>
      </c>
      <c r="E219" s="26" t="s">
        <v>38</v>
      </c>
      <c r="F219" s="66">
        <v>593996</v>
      </c>
      <c r="G219" s="66">
        <v>164756.93</v>
      </c>
      <c r="H219" s="66">
        <f t="shared" si="6"/>
        <v>27.737043683795847</v>
      </c>
    </row>
    <row r="220" spans="1:8" ht="25.5">
      <c r="A220" s="36">
        <f t="shared" si="7"/>
        <v>208</v>
      </c>
      <c r="B220" s="25" t="s">
        <v>231</v>
      </c>
      <c r="C220" s="26" t="s">
        <v>149</v>
      </c>
      <c r="D220" s="26" t="s">
        <v>153</v>
      </c>
      <c r="E220" s="26" t="s">
        <v>38</v>
      </c>
      <c r="F220" s="66">
        <v>593996</v>
      </c>
      <c r="G220" s="66">
        <v>164756.93</v>
      </c>
      <c r="H220" s="66">
        <f t="shared" si="6"/>
        <v>27.737043683795847</v>
      </c>
    </row>
    <row r="221" spans="1:8" ht="12.75">
      <c r="A221" s="36">
        <f t="shared" si="7"/>
        <v>209</v>
      </c>
      <c r="B221" s="25" t="s">
        <v>232</v>
      </c>
      <c r="C221" s="26" t="s">
        <v>149</v>
      </c>
      <c r="D221" s="26" t="s">
        <v>153</v>
      </c>
      <c r="E221" s="26" t="s">
        <v>66</v>
      </c>
      <c r="F221" s="66">
        <v>593996</v>
      </c>
      <c r="G221" s="66">
        <v>164756.93</v>
      </c>
      <c r="H221" s="66">
        <f t="shared" si="6"/>
        <v>27.737043683795847</v>
      </c>
    </row>
    <row r="222" spans="1:8" ht="12.75">
      <c r="A222" s="36">
        <f t="shared" si="7"/>
        <v>210</v>
      </c>
      <c r="B222" s="25" t="s">
        <v>237</v>
      </c>
      <c r="C222" s="26" t="s">
        <v>149</v>
      </c>
      <c r="D222" s="26" t="s">
        <v>71</v>
      </c>
      <c r="E222" s="26" t="s">
        <v>38</v>
      </c>
      <c r="F222" s="66">
        <v>478600</v>
      </c>
      <c r="G222" s="66">
        <v>231277.48</v>
      </c>
      <c r="H222" s="66">
        <f t="shared" si="6"/>
        <v>48.32375261178437</v>
      </c>
    </row>
    <row r="223" spans="1:8" ht="38.25">
      <c r="A223" s="36">
        <f t="shared" si="7"/>
        <v>211</v>
      </c>
      <c r="B223" s="25" t="s">
        <v>502</v>
      </c>
      <c r="C223" s="26" t="s">
        <v>149</v>
      </c>
      <c r="D223" s="26" t="s">
        <v>133</v>
      </c>
      <c r="E223" s="26" t="s">
        <v>38</v>
      </c>
      <c r="F223" s="66">
        <v>478600</v>
      </c>
      <c r="G223" s="66">
        <v>231277.48</v>
      </c>
      <c r="H223" s="66">
        <f t="shared" si="6"/>
        <v>48.32375261178437</v>
      </c>
    </row>
    <row r="224" spans="1:8" ht="12.75">
      <c r="A224" s="36">
        <f t="shared" si="7"/>
        <v>212</v>
      </c>
      <c r="B224" s="25" t="s">
        <v>239</v>
      </c>
      <c r="C224" s="26" t="s">
        <v>149</v>
      </c>
      <c r="D224" s="26" t="s">
        <v>133</v>
      </c>
      <c r="E224" s="26" t="s">
        <v>73</v>
      </c>
      <c r="F224" s="66">
        <v>478600</v>
      </c>
      <c r="G224" s="66">
        <v>231277.48</v>
      </c>
      <c r="H224" s="66">
        <f t="shared" si="6"/>
        <v>48.32375261178437</v>
      </c>
    </row>
    <row r="225" spans="1:8" ht="25.5">
      <c r="A225" s="36">
        <f t="shared" si="7"/>
        <v>213</v>
      </c>
      <c r="B225" s="25" t="s">
        <v>520</v>
      </c>
      <c r="C225" s="26" t="s">
        <v>149</v>
      </c>
      <c r="D225" s="26" t="s">
        <v>154</v>
      </c>
      <c r="E225" s="26" t="s">
        <v>38</v>
      </c>
      <c r="F225" s="66">
        <v>20000</v>
      </c>
      <c r="G225" s="66">
        <v>20000</v>
      </c>
      <c r="H225" s="66">
        <f t="shared" si="6"/>
        <v>100</v>
      </c>
    </row>
    <row r="226" spans="1:8" ht="66" customHeight="1">
      <c r="A226" s="36">
        <f t="shared" si="7"/>
        <v>214</v>
      </c>
      <c r="B226" s="25" t="s">
        <v>4</v>
      </c>
      <c r="C226" s="26" t="s">
        <v>149</v>
      </c>
      <c r="D226" s="26" t="s">
        <v>155</v>
      </c>
      <c r="E226" s="26" t="s">
        <v>38</v>
      </c>
      <c r="F226" s="66">
        <v>20000</v>
      </c>
      <c r="G226" s="66">
        <v>20000</v>
      </c>
      <c r="H226" s="66">
        <f t="shared" si="6"/>
        <v>100</v>
      </c>
    </row>
    <row r="227" spans="1:8" ht="12.75">
      <c r="A227" s="36">
        <f t="shared" si="7"/>
        <v>215</v>
      </c>
      <c r="B227" s="25" t="s">
        <v>239</v>
      </c>
      <c r="C227" s="26" t="s">
        <v>149</v>
      </c>
      <c r="D227" s="26" t="s">
        <v>155</v>
      </c>
      <c r="E227" s="26" t="s">
        <v>73</v>
      </c>
      <c r="F227" s="66">
        <v>20000</v>
      </c>
      <c r="G227" s="66">
        <v>20000</v>
      </c>
      <c r="H227" s="66">
        <f t="shared" si="6"/>
        <v>100</v>
      </c>
    </row>
    <row r="228" spans="1:8" ht="12.75">
      <c r="A228" s="36">
        <f t="shared" si="7"/>
        <v>216</v>
      </c>
      <c r="B228" s="25" t="s">
        <v>521</v>
      </c>
      <c r="C228" s="26" t="s">
        <v>156</v>
      </c>
      <c r="D228" s="26" t="s">
        <v>40</v>
      </c>
      <c r="E228" s="26" t="s">
        <v>38</v>
      </c>
      <c r="F228" s="66">
        <v>753677</v>
      </c>
      <c r="G228" s="66">
        <v>392678.87</v>
      </c>
      <c r="H228" s="66">
        <f t="shared" si="6"/>
        <v>52.1017451773107</v>
      </c>
    </row>
    <row r="229" spans="1:8" ht="51">
      <c r="A229" s="36">
        <f t="shared" si="7"/>
        <v>217</v>
      </c>
      <c r="B229" s="25" t="s">
        <v>515</v>
      </c>
      <c r="C229" s="26" t="s">
        <v>156</v>
      </c>
      <c r="D229" s="26" t="s">
        <v>146</v>
      </c>
      <c r="E229" s="26" t="s">
        <v>38</v>
      </c>
      <c r="F229" s="66">
        <v>753677</v>
      </c>
      <c r="G229" s="66">
        <v>392678.87</v>
      </c>
      <c r="H229" s="66">
        <f t="shared" si="6"/>
        <v>52.1017451773107</v>
      </c>
    </row>
    <row r="230" spans="1:8" ht="25.5">
      <c r="A230" s="36">
        <f t="shared" si="7"/>
        <v>218</v>
      </c>
      <c r="B230" s="25" t="s">
        <v>231</v>
      </c>
      <c r="C230" s="26" t="s">
        <v>156</v>
      </c>
      <c r="D230" s="26" t="s">
        <v>147</v>
      </c>
      <c r="E230" s="26" t="s">
        <v>38</v>
      </c>
      <c r="F230" s="66">
        <v>753677</v>
      </c>
      <c r="G230" s="66">
        <v>392678.87</v>
      </c>
      <c r="H230" s="66">
        <f t="shared" si="6"/>
        <v>52.1017451773107</v>
      </c>
    </row>
    <row r="231" spans="1:8" ht="12.75">
      <c r="A231" s="36">
        <f t="shared" si="7"/>
        <v>219</v>
      </c>
      <c r="B231" s="25" t="s">
        <v>232</v>
      </c>
      <c r="C231" s="26" t="s">
        <v>156</v>
      </c>
      <c r="D231" s="26" t="s">
        <v>147</v>
      </c>
      <c r="E231" s="26" t="s">
        <v>66</v>
      </c>
      <c r="F231" s="66">
        <v>753677</v>
      </c>
      <c r="G231" s="66">
        <v>392678.87</v>
      </c>
      <c r="H231" s="66">
        <f t="shared" si="6"/>
        <v>52.1017451773107</v>
      </c>
    </row>
    <row r="232" spans="1:8" ht="12.75">
      <c r="A232" s="37">
        <f t="shared" si="7"/>
        <v>220</v>
      </c>
      <c r="B232" s="38" t="s">
        <v>522</v>
      </c>
      <c r="C232" s="39" t="s">
        <v>157</v>
      </c>
      <c r="D232" s="39" t="s">
        <v>40</v>
      </c>
      <c r="E232" s="39" t="s">
        <v>38</v>
      </c>
      <c r="F232" s="65">
        <v>61923740</v>
      </c>
      <c r="G232" s="65">
        <f>22861568.82+2944557.44+14200</f>
        <v>25820326.26</v>
      </c>
      <c r="H232" s="65">
        <f t="shared" si="6"/>
        <v>41.69697479512704</v>
      </c>
    </row>
    <row r="233" spans="1:8" ht="12.75">
      <c r="A233" s="36">
        <f t="shared" si="7"/>
        <v>221</v>
      </c>
      <c r="B233" s="25" t="s">
        <v>523</v>
      </c>
      <c r="C233" s="26" t="s">
        <v>158</v>
      </c>
      <c r="D233" s="26" t="s">
        <v>40</v>
      </c>
      <c r="E233" s="26" t="s">
        <v>38</v>
      </c>
      <c r="F233" s="66">
        <v>2879000</v>
      </c>
      <c r="G233" s="66">
        <v>1356210.41</v>
      </c>
      <c r="H233" s="66">
        <f t="shared" si="6"/>
        <v>47.10699583188607</v>
      </c>
    </row>
    <row r="234" spans="1:8" ht="25.5">
      <c r="A234" s="36">
        <f t="shared" si="7"/>
        <v>222</v>
      </c>
      <c r="B234" s="25" t="s">
        <v>524</v>
      </c>
      <c r="C234" s="26" t="s">
        <v>158</v>
      </c>
      <c r="D234" s="26" t="s">
        <v>159</v>
      </c>
      <c r="E234" s="26" t="s">
        <v>38</v>
      </c>
      <c r="F234" s="66">
        <v>2879000</v>
      </c>
      <c r="G234" s="66">
        <v>1356210.41</v>
      </c>
      <c r="H234" s="66">
        <f t="shared" si="6"/>
        <v>47.10699583188607</v>
      </c>
    </row>
    <row r="235" spans="1:8" ht="38.25">
      <c r="A235" s="36">
        <f t="shared" si="7"/>
        <v>223</v>
      </c>
      <c r="B235" s="25" t="s">
        <v>525</v>
      </c>
      <c r="C235" s="26" t="s">
        <v>158</v>
      </c>
      <c r="D235" s="26" t="s">
        <v>160</v>
      </c>
      <c r="E235" s="26" t="s">
        <v>38</v>
      </c>
      <c r="F235" s="66">
        <v>2879000</v>
      </c>
      <c r="G235" s="66">
        <v>1356210.41</v>
      </c>
      <c r="H235" s="66">
        <f t="shared" si="6"/>
        <v>47.10699583188607</v>
      </c>
    </row>
    <row r="236" spans="1:8" ht="12.75">
      <c r="A236" s="36">
        <f t="shared" si="7"/>
        <v>224</v>
      </c>
      <c r="B236" s="25" t="s">
        <v>526</v>
      </c>
      <c r="C236" s="26" t="s">
        <v>158</v>
      </c>
      <c r="D236" s="26" t="s">
        <v>160</v>
      </c>
      <c r="E236" s="26" t="s">
        <v>161</v>
      </c>
      <c r="F236" s="66">
        <v>2879000</v>
      </c>
      <c r="G236" s="66">
        <v>1356210.41</v>
      </c>
      <c r="H236" s="66">
        <f t="shared" si="6"/>
        <v>47.10699583188607</v>
      </c>
    </row>
    <row r="237" spans="1:8" ht="12.75">
      <c r="A237" s="36">
        <f t="shared" si="7"/>
        <v>225</v>
      </c>
      <c r="B237" s="25" t="s">
        <v>527</v>
      </c>
      <c r="C237" s="26" t="s">
        <v>162</v>
      </c>
      <c r="D237" s="26" t="s">
        <v>40</v>
      </c>
      <c r="E237" s="26" t="s">
        <v>38</v>
      </c>
      <c r="F237" s="66">
        <v>55035740</v>
      </c>
      <c r="G237" s="66">
        <f>20927023.14+2944557.44+14200</f>
        <v>23885780.580000002</v>
      </c>
      <c r="H237" s="66">
        <f t="shared" si="6"/>
        <v>43.400489536435785</v>
      </c>
    </row>
    <row r="238" spans="1:8" ht="12.75">
      <c r="A238" s="36">
        <f t="shared" si="7"/>
        <v>226</v>
      </c>
      <c r="B238" s="25" t="s">
        <v>450</v>
      </c>
      <c r="C238" s="26" t="s">
        <v>162</v>
      </c>
      <c r="D238" s="26" t="s">
        <v>451</v>
      </c>
      <c r="E238" s="26" t="s">
        <v>38</v>
      </c>
      <c r="F238" s="66">
        <v>1442600</v>
      </c>
      <c r="G238" s="66">
        <v>14200</v>
      </c>
      <c r="H238" s="66">
        <f t="shared" si="6"/>
        <v>0.9843338416747539</v>
      </c>
    </row>
    <row r="239" spans="1:8" ht="25.5">
      <c r="A239" s="36">
        <f t="shared" si="7"/>
        <v>227</v>
      </c>
      <c r="B239" s="25" t="s">
        <v>452</v>
      </c>
      <c r="C239" s="26" t="s">
        <v>162</v>
      </c>
      <c r="D239" s="26" t="s">
        <v>453</v>
      </c>
      <c r="E239" s="26" t="s">
        <v>38</v>
      </c>
      <c r="F239" s="66">
        <v>438200</v>
      </c>
      <c r="G239" s="66">
        <v>0</v>
      </c>
      <c r="H239" s="66">
        <f t="shared" si="6"/>
        <v>0</v>
      </c>
    </row>
    <row r="240" spans="1:8" ht="12.75">
      <c r="A240" s="36">
        <f t="shared" si="7"/>
        <v>228</v>
      </c>
      <c r="B240" s="25" t="s">
        <v>526</v>
      </c>
      <c r="C240" s="26" t="s">
        <v>162</v>
      </c>
      <c r="D240" s="26" t="s">
        <v>453</v>
      </c>
      <c r="E240" s="26" t="s">
        <v>161</v>
      </c>
      <c r="F240" s="66">
        <v>438200</v>
      </c>
      <c r="G240" s="66">
        <v>0</v>
      </c>
      <c r="H240" s="66">
        <f t="shared" si="6"/>
        <v>0</v>
      </c>
    </row>
    <row r="241" spans="1:8" ht="25.5">
      <c r="A241" s="36">
        <f t="shared" si="7"/>
        <v>229</v>
      </c>
      <c r="B241" s="25" t="s">
        <v>537</v>
      </c>
      <c r="C241" s="26" t="s">
        <v>162</v>
      </c>
      <c r="D241" s="26" t="s">
        <v>454</v>
      </c>
      <c r="E241" s="26" t="s">
        <v>38</v>
      </c>
      <c r="F241" s="66">
        <v>1004400</v>
      </c>
      <c r="G241" s="66">
        <v>14200</v>
      </c>
      <c r="H241" s="66">
        <f t="shared" si="6"/>
        <v>1.4137793707686181</v>
      </c>
    </row>
    <row r="242" spans="1:8" ht="12.75">
      <c r="A242" s="36">
        <f t="shared" si="7"/>
        <v>230</v>
      </c>
      <c r="B242" s="25" t="s">
        <v>526</v>
      </c>
      <c r="C242" s="26" t="s">
        <v>162</v>
      </c>
      <c r="D242" s="26" t="s">
        <v>454</v>
      </c>
      <c r="E242" s="26" t="s">
        <v>161</v>
      </c>
      <c r="F242" s="66">
        <v>1004400</v>
      </c>
      <c r="G242" s="66">
        <v>14200</v>
      </c>
      <c r="H242" s="66">
        <f t="shared" si="6"/>
        <v>1.4137793707686181</v>
      </c>
    </row>
    <row r="243" spans="1:8" ht="12.75">
      <c r="A243" s="36">
        <f t="shared" si="7"/>
        <v>231</v>
      </c>
      <c r="B243" s="25" t="s">
        <v>528</v>
      </c>
      <c r="C243" s="26" t="s">
        <v>162</v>
      </c>
      <c r="D243" s="26" t="s">
        <v>163</v>
      </c>
      <c r="E243" s="26" t="s">
        <v>38</v>
      </c>
      <c r="F243" s="66">
        <v>7334000</v>
      </c>
      <c r="G243" s="66">
        <v>2944557.44</v>
      </c>
      <c r="H243" s="66">
        <f t="shared" si="6"/>
        <v>40.149406053995094</v>
      </c>
    </row>
    <row r="244" spans="1:8" ht="25.5">
      <c r="A244" s="36">
        <f t="shared" si="7"/>
        <v>232</v>
      </c>
      <c r="B244" s="25" t="s">
        <v>529</v>
      </c>
      <c r="C244" s="26" t="s">
        <v>162</v>
      </c>
      <c r="D244" s="26" t="s">
        <v>164</v>
      </c>
      <c r="E244" s="26" t="s">
        <v>38</v>
      </c>
      <c r="F244" s="66">
        <v>7334000</v>
      </c>
      <c r="G244" s="66">
        <f>G243</f>
        <v>2944557.44</v>
      </c>
      <c r="H244" s="66">
        <f t="shared" si="6"/>
        <v>40.149406053995094</v>
      </c>
    </row>
    <row r="245" spans="1:8" ht="12.75">
      <c r="A245" s="36">
        <f t="shared" si="7"/>
        <v>233</v>
      </c>
      <c r="B245" s="25" t="s">
        <v>526</v>
      </c>
      <c r="C245" s="26" t="s">
        <v>162</v>
      </c>
      <c r="D245" s="26" t="s">
        <v>164</v>
      </c>
      <c r="E245" s="26" t="s">
        <v>161</v>
      </c>
      <c r="F245" s="66">
        <v>7334000</v>
      </c>
      <c r="G245" s="66">
        <f>G244</f>
        <v>2944557.44</v>
      </c>
      <c r="H245" s="66">
        <f t="shared" si="6"/>
        <v>40.149406053995094</v>
      </c>
    </row>
    <row r="246" spans="1:8" ht="51">
      <c r="A246" s="36">
        <f t="shared" si="7"/>
        <v>234</v>
      </c>
      <c r="B246" s="25" t="s">
        <v>233</v>
      </c>
      <c r="C246" s="26" t="s">
        <v>162</v>
      </c>
      <c r="D246" s="26" t="s">
        <v>67</v>
      </c>
      <c r="E246" s="26" t="s">
        <v>38</v>
      </c>
      <c r="F246" s="66">
        <v>41466000</v>
      </c>
      <c r="G246" s="66">
        <v>20078837.92</v>
      </c>
      <c r="H246" s="66">
        <f t="shared" si="6"/>
        <v>48.422413350696964</v>
      </c>
    </row>
    <row r="247" spans="1:8" ht="51">
      <c r="A247" s="36">
        <f t="shared" si="7"/>
        <v>235</v>
      </c>
      <c r="B247" s="25" t="s">
        <v>530</v>
      </c>
      <c r="C247" s="26" t="s">
        <v>162</v>
      </c>
      <c r="D247" s="26" t="s">
        <v>165</v>
      </c>
      <c r="E247" s="26" t="s">
        <v>38</v>
      </c>
      <c r="F247" s="66">
        <v>8687000</v>
      </c>
      <c r="G247" s="66">
        <v>2885800.68</v>
      </c>
      <c r="H247" s="66">
        <f t="shared" si="6"/>
        <v>33.21976148267527</v>
      </c>
    </row>
    <row r="248" spans="1:8" ht="12.75">
      <c r="A248" s="36">
        <f t="shared" si="7"/>
        <v>236</v>
      </c>
      <c r="B248" s="25" t="s">
        <v>531</v>
      </c>
      <c r="C248" s="26" t="s">
        <v>162</v>
      </c>
      <c r="D248" s="26" t="s">
        <v>165</v>
      </c>
      <c r="E248" s="26" t="s">
        <v>166</v>
      </c>
      <c r="F248" s="66">
        <v>8687000</v>
      </c>
      <c r="G248" s="66">
        <v>2885800.68</v>
      </c>
      <c r="H248" s="66">
        <f t="shared" si="6"/>
        <v>33.21976148267527</v>
      </c>
    </row>
    <row r="249" spans="1:8" ht="51">
      <c r="A249" s="36">
        <f t="shared" si="7"/>
        <v>237</v>
      </c>
      <c r="B249" s="25" t="s">
        <v>532</v>
      </c>
      <c r="C249" s="26" t="s">
        <v>162</v>
      </c>
      <c r="D249" s="26" t="s">
        <v>167</v>
      </c>
      <c r="E249" s="26" t="s">
        <v>38</v>
      </c>
      <c r="F249" s="66">
        <v>32779000</v>
      </c>
      <c r="G249" s="66">
        <v>17193037.24</v>
      </c>
      <c r="H249" s="66">
        <f t="shared" si="6"/>
        <v>52.451378138442294</v>
      </c>
    </row>
    <row r="250" spans="1:8" ht="12.75">
      <c r="A250" s="36">
        <f t="shared" si="7"/>
        <v>238</v>
      </c>
      <c r="B250" s="25" t="s">
        <v>531</v>
      </c>
      <c r="C250" s="26" t="s">
        <v>162</v>
      </c>
      <c r="D250" s="26" t="s">
        <v>167</v>
      </c>
      <c r="E250" s="26" t="s">
        <v>166</v>
      </c>
      <c r="F250" s="66">
        <v>32779000</v>
      </c>
      <c r="G250" s="66">
        <v>17193037.24</v>
      </c>
      <c r="H250" s="66">
        <f t="shared" si="6"/>
        <v>52.451378138442294</v>
      </c>
    </row>
    <row r="251" spans="1:8" ht="12.75">
      <c r="A251" s="36">
        <f t="shared" si="7"/>
        <v>239</v>
      </c>
      <c r="B251" s="25" t="s">
        <v>237</v>
      </c>
      <c r="C251" s="26" t="s">
        <v>162</v>
      </c>
      <c r="D251" s="26" t="s">
        <v>71</v>
      </c>
      <c r="E251" s="26" t="s">
        <v>38</v>
      </c>
      <c r="F251" s="66">
        <v>2071040</v>
      </c>
      <c r="G251" s="66">
        <v>368385.22</v>
      </c>
      <c r="H251" s="66">
        <f t="shared" si="6"/>
        <v>17.787450749381954</v>
      </c>
    </row>
    <row r="252" spans="1:8" ht="63.75">
      <c r="A252" s="36">
        <f t="shared" si="7"/>
        <v>240</v>
      </c>
      <c r="B252" s="25" t="s">
        <v>273</v>
      </c>
      <c r="C252" s="26" t="s">
        <v>162</v>
      </c>
      <c r="D252" s="26" t="s">
        <v>107</v>
      </c>
      <c r="E252" s="26" t="s">
        <v>38</v>
      </c>
      <c r="F252" s="66">
        <v>250000</v>
      </c>
      <c r="G252" s="66">
        <v>86400</v>
      </c>
      <c r="H252" s="66">
        <f t="shared" si="6"/>
        <v>34.56</v>
      </c>
    </row>
    <row r="253" spans="1:8" ht="12.75">
      <c r="A253" s="36">
        <f t="shared" si="7"/>
        <v>241</v>
      </c>
      <c r="B253" s="25" t="s">
        <v>239</v>
      </c>
      <c r="C253" s="26" t="s">
        <v>162</v>
      </c>
      <c r="D253" s="26" t="s">
        <v>107</v>
      </c>
      <c r="E253" s="26" t="s">
        <v>73</v>
      </c>
      <c r="F253" s="66">
        <v>250000</v>
      </c>
      <c r="G253" s="66">
        <v>86400</v>
      </c>
      <c r="H253" s="66">
        <f t="shared" si="6"/>
        <v>34.56</v>
      </c>
    </row>
    <row r="254" spans="1:8" ht="39.75" customHeight="1">
      <c r="A254" s="36">
        <f t="shared" si="7"/>
        <v>242</v>
      </c>
      <c r="B254" s="25" t="s">
        <v>533</v>
      </c>
      <c r="C254" s="26" t="s">
        <v>162</v>
      </c>
      <c r="D254" s="26" t="s">
        <v>168</v>
      </c>
      <c r="E254" s="26" t="s">
        <v>38</v>
      </c>
      <c r="F254" s="66">
        <v>1188040</v>
      </c>
      <c r="G254" s="66">
        <v>0</v>
      </c>
      <c r="H254" s="66">
        <f t="shared" si="6"/>
        <v>0</v>
      </c>
    </row>
    <row r="255" spans="1:8" ht="12.75">
      <c r="A255" s="36">
        <f t="shared" si="7"/>
        <v>243</v>
      </c>
      <c r="B255" s="25" t="s">
        <v>239</v>
      </c>
      <c r="C255" s="26" t="s">
        <v>162</v>
      </c>
      <c r="D255" s="26" t="s">
        <v>168</v>
      </c>
      <c r="E255" s="26" t="s">
        <v>73</v>
      </c>
      <c r="F255" s="66">
        <v>1188040</v>
      </c>
      <c r="G255" s="66">
        <v>0</v>
      </c>
      <c r="H255" s="66">
        <f t="shared" si="6"/>
        <v>0</v>
      </c>
    </row>
    <row r="256" spans="1:8" ht="39" customHeight="1">
      <c r="A256" s="36">
        <f t="shared" si="7"/>
        <v>244</v>
      </c>
      <c r="B256" s="25" t="s">
        <v>513</v>
      </c>
      <c r="C256" s="26" t="s">
        <v>162</v>
      </c>
      <c r="D256" s="26" t="s">
        <v>144</v>
      </c>
      <c r="E256" s="26" t="s">
        <v>38</v>
      </c>
      <c r="F256" s="66">
        <v>633000</v>
      </c>
      <c r="G256" s="66">
        <v>281985.22</v>
      </c>
      <c r="H256" s="66">
        <f t="shared" si="6"/>
        <v>44.54742812006319</v>
      </c>
    </row>
    <row r="257" spans="1:8" ht="12.75">
      <c r="A257" s="36">
        <f t="shared" si="7"/>
        <v>245</v>
      </c>
      <c r="B257" s="25" t="s">
        <v>239</v>
      </c>
      <c r="C257" s="26" t="s">
        <v>162</v>
      </c>
      <c r="D257" s="26" t="s">
        <v>144</v>
      </c>
      <c r="E257" s="26" t="s">
        <v>73</v>
      </c>
      <c r="F257" s="66">
        <v>633000</v>
      </c>
      <c r="G257" s="66">
        <v>281985.22</v>
      </c>
      <c r="H257" s="66">
        <f t="shared" si="6"/>
        <v>44.54742812006319</v>
      </c>
    </row>
    <row r="258" spans="1:8" ht="26.25" customHeight="1">
      <c r="A258" s="36">
        <f t="shared" si="7"/>
        <v>246</v>
      </c>
      <c r="B258" s="25" t="s">
        <v>267</v>
      </c>
      <c r="C258" s="26" t="s">
        <v>162</v>
      </c>
      <c r="D258" s="26" t="s">
        <v>101</v>
      </c>
      <c r="E258" s="26" t="s">
        <v>38</v>
      </c>
      <c r="F258" s="66">
        <v>537300</v>
      </c>
      <c r="G258" s="66">
        <v>0</v>
      </c>
      <c r="H258" s="66">
        <f t="shared" si="6"/>
        <v>0</v>
      </c>
    </row>
    <row r="259" spans="1:8" ht="25.5">
      <c r="A259" s="36">
        <f t="shared" si="7"/>
        <v>247</v>
      </c>
      <c r="B259" s="25" t="s">
        <v>534</v>
      </c>
      <c r="C259" s="26" t="s">
        <v>162</v>
      </c>
      <c r="D259" s="26" t="s">
        <v>169</v>
      </c>
      <c r="E259" s="26" t="s">
        <v>38</v>
      </c>
      <c r="F259" s="66">
        <v>537300</v>
      </c>
      <c r="G259" s="66">
        <v>0</v>
      </c>
      <c r="H259" s="66">
        <f t="shared" si="6"/>
        <v>0</v>
      </c>
    </row>
    <row r="260" spans="1:8" ht="12.75">
      <c r="A260" s="36">
        <f t="shared" si="7"/>
        <v>248</v>
      </c>
      <c r="B260" s="25" t="s">
        <v>526</v>
      </c>
      <c r="C260" s="26" t="s">
        <v>162</v>
      </c>
      <c r="D260" s="26" t="s">
        <v>169</v>
      </c>
      <c r="E260" s="26" t="s">
        <v>161</v>
      </c>
      <c r="F260" s="66">
        <v>537300</v>
      </c>
      <c r="G260" s="66">
        <v>0</v>
      </c>
      <c r="H260" s="66">
        <f t="shared" si="6"/>
        <v>0</v>
      </c>
    </row>
    <row r="261" spans="1:8" ht="51">
      <c r="A261" s="36">
        <f t="shared" si="7"/>
        <v>249</v>
      </c>
      <c r="B261" s="25" t="s">
        <v>535</v>
      </c>
      <c r="C261" s="26" t="s">
        <v>162</v>
      </c>
      <c r="D261" s="26" t="s">
        <v>170</v>
      </c>
      <c r="E261" s="26" t="s">
        <v>38</v>
      </c>
      <c r="F261" s="66">
        <v>2184800</v>
      </c>
      <c r="G261" s="66">
        <v>479800</v>
      </c>
      <c r="H261" s="66">
        <f t="shared" si="6"/>
        <v>21.96082021237642</v>
      </c>
    </row>
    <row r="262" spans="1:8" ht="38.25">
      <c r="A262" s="36">
        <f t="shared" si="7"/>
        <v>250</v>
      </c>
      <c r="B262" s="25" t="s">
        <v>536</v>
      </c>
      <c r="C262" s="26" t="s">
        <v>162</v>
      </c>
      <c r="D262" s="26" t="s">
        <v>171</v>
      </c>
      <c r="E262" s="26" t="s">
        <v>38</v>
      </c>
      <c r="F262" s="66">
        <v>797600</v>
      </c>
      <c r="G262" s="66">
        <v>0</v>
      </c>
      <c r="H262" s="66">
        <f t="shared" si="6"/>
        <v>0</v>
      </c>
    </row>
    <row r="263" spans="1:8" ht="12.75">
      <c r="A263" s="36">
        <f t="shared" si="7"/>
        <v>251</v>
      </c>
      <c r="B263" s="25" t="s">
        <v>526</v>
      </c>
      <c r="C263" s="26" t="s">
        <v>162</v>
      </c>
      <c r="D263" s="26" t="s">
        <v>171</v>
      </c>
      <c r="E263" s="26" t="s">
        <v>161</v>
      </c>
      <c r="F263" s="66">
        <v>797600</v>
      </c>
      <c r="G263" s="66">
        <v>0</v>
      </c>
      <c r="H263" s="66">
        <f t="shared" si="6"/>
        <v>0</v>
      </c>
    </row>
    <row r="264" spans="1:8" ht="25.5">
      <c r="A264" s="36">
        <f t="shared" si="7"/>
        <v>252</v>
      </c>
      <c r="B264" s="25" t="s">
        <v>537</v>
      </c>
      <c r="C264" s="26" t="s">
        <v>162</v>
      </c>
      <c r="D264" s="26" t="s">
        <v>172</v>
      </c>
      <c r="E264" s="26" t="s">
        <v>38</v>
      </c>
      <c r="F264" s="66">
        <v>1387200</v>
      </c>
      <c r="G264" s="66">
        <v>479800</v>
      </c>
      <c r="H264" s="66">
        <f t="shared" si="6"/>
        <v>34.5876585928489</v>
      </c>
    </row>
    <row r="265" spans="1:8" ht="12.75">
      <c r="A265" s="36">
        <f t="shared" si="7"/>
        <v>253</v>
      </c>
      <c r="B265" s="25" t="s">
        <v>526</v>
      </c>
      <c r="C265" s="26" t="s">
        <v>162</v>
      </c>
      <c r="D265" s="26" t="s">
        <v>172</v>
      </c>
      <c r="E265" s="26" t="s">
        <v>161</v>
      </c>
      <c r="F265" s="66">
        <v>1387200</v>
      </c>
      <c r="G265" s="66">
        <v>479800</v>
      </c>
      <c r="H265" s="66">
        <f t="shared" si="6"/>
        <v>34.5876585928489</v>
      </c>
    </row>
    <row r="266" spans="1:8" ht="12.75">
      <c r="A266" s="36">
        <f t="shared" si="7"/>
        <v>254</v>
      </c>
      <c r="B266" s="25" t="s">
        <v>538</v>
      </c>
      <c r="C266" s="26" t="s">
        <v>173</v>
      </c>
      <c r="D266" s="26" t="s">
        <v>40</v>
      </c>
      <c r="E266" s="26" t="s">
        <v>38</v>
      </c>
      <c r="F266" s="66">
        <v>4009000</v>
      </c>
      <c r="G266" s="66">
        <v>578335.27</v>
      </c>
      <c r="H266" s="66">
        <f t="shared" si="6"/>
        <v>14.425923422299824</v>
      </c>
    </row>
    <row r="267" spans="1:8" ht="51">
      <c r="A267" s="36">
        <f t="shared" si="7"/>
        <v>255</v>
      </c>
      <c r="B267" s="25" t="s">
        <v>233</v>
      </c>
      <c r="C267" s="26" t="s">
        <v>173</v>
      </c>
      <c r="D267" s="26" t="s">
        <v>67</v>
      </c>
      <c r="E267" s="26" t="s">
        <v>38</v>
      </c>
      <c r="F267" s="66">
        <v>4009000</v>
      </c>
      <c r="G267" s="66">
        <v>578335.27</v>
      </c>
      <c r="H267" s="66">
        <f t="shared" si="6"/>
        <v>14.425923422299824</v>
      </c>
    </row>
    <row r="268" spans="1:8" ht="51">
      <c r="A268" s="36">
        <f t="shared" si="7"/>
        <v>256</v>
      </c>
      <c r="B268" s="25" t="s">
        <v>530</v>
      </c>
      <c r="C268" s="26" t="s">
        <v>173</v>
      </c>
      <c r="D268" s="26" t="s">
        <v>165</v>
      </c>
      <c r="E268" s="26" t="s">
        <v>38</v>
      </c>
      <c r="F268" s="66">
        <v>475000</v>
      </c>
      <c r="G268" s="66">
        <v>172875.81</v>
      </c>
      <c r="H268" s="66">
        <f t="shared" si="6"/>
        <v>36.39490736842105</v>
      </c>
    </row>
    <row r="269" spans="1:8" ht="25.5">
      <c r="A269" s="36">
        <f t="shared" si="7"/>
        <v>257</v>
      </c>
      <c r="B269" s="25" t="s">
        <v>202</v>
      </c>
      <c r="C269" s="26" t="s">
        <v>173</v>
      </c>
      <c r="D269" s="26" t="s">
        <v>165</v>
      </c>
      <c r="E269" s="26" t="s">
        <v>44</v>
      </c>
      <c r="F269" s="66">
        <v>475000</v>
      </c>
      <c r="G269" s="66">
        <v>172875.81</v>
      </c>
      <c r="H269" s="66">
        <f t="shared" si="6"/>
        <v>36.39490736842105</v>
      </c>
    </row>
    <row r="270" spans="1:8" ht="51">
      <c r="A270" s="36">
        <f t="shared" si="7"/>
        <v>258</v>
      </c>
      <c r="B270" s="25" t="s">
        <v>532</v>
      </c>
      <c r="C270" s="26" t="s">
        <v>173</v>
      </c>
      <c r="D270" s="26" t="s">
        <v>167</v>
      </c>
      <c r="E270" s="26" t="s">
        <v>38</v>
      </c>
      <c r="F270" s="66">
        <v>3534000</v>
      </c>
      <c r="G270" s="66">
        <v>405459.46</v>
      </c>
      <c r="H270" s="66">
        <f aca="true" t="shared" si="8" ref="H270:H333">G270/F270*100</f>
        <v>11.473102999434069</v>
      </c>
    </row>
    <row r="271" spans="1:8" ht="25.5">
      <c r="A271" s="36">
        <f aca="true" t="shared" si="9" ref="A271:A333">1+A270</f>
        <v>259</v>
      </c>
      <c r="B271" s="25" t="s">
        <v>202</v>
      </c>
      <c r="C271" s="26" t="s">
        <v>173</v>
      </c>
      <c r="D271" s="26" t="s">
        <v>167</v>
      </c>
      <c r="E271" s="26" t="s">
        <v>44</v>
      </c>
      <c r="F271" s="66">
        <v>3534000</v>
      </c>
      <c r="G271" s="66">
        <v>405459.46</v>
      </c>
      <c r="H271" s="66">
        <f t="shared" si="8"/>
        <v>11.473102999434069</v>
      </c>
    </row>
    <row r="272" spans="1:8" ht="12.75">
      <c r="A272" s="37">
        <f t="shared" si="9"/>
        <v>260</v>
      </c>
      <c r="B272" s="38" t="s">
        <v>539</v>
      </c>
      <c r="C272" s="39" t="s">
        <v>174</v>
      </c>
      <c r="D272" s="39" t="s">
        <v>40</v>
      </c>
      <c r="E272" s="39" t="s">
        <v>38</v>
      </c>
      <c r="F272" s="65">
        <v>8588412.32</v>
      </c>
      <c r="G272" s="65">
        <v>1924157.05</v>
      </c>
      <c r="H272" s="65">
        <f t="shared" si="8"/>
        <v>22.404106583462216</v>
      </c>
    </row>
    <row r="273" spans="1:8" ht="12.75">
      <c r="A273" s="36">
        <f t="shared" si="9"/>
        <v>261</v>
      </c>
      <c r="B273" s="25" t="s">
        <v>455</v>
      </c>
      <c r="C273" s="26" t="s">
        <v>456</v>
      </c>
      <c r="D273" s="26" t="s">
        <v>40</v>
      </c>
      <c r="E273" s="26" t="s">
        <v>38</v>
      </c>
      <c r="F273" s="66">
        <v>2719305.82</v>
      </c>
      <c r="G273" s="66">
        <v>1073224.38</v>
      </c>
      <c r="H273" s="66">
        <f t="shared" si="8"/>
        <v>39.4668511392367</v>
      </c>
    </row>
    <row r="274" spans="1:8" ht="12.75">
      <c r="A274" s="36">
        <f t="shared" si="9"/>
        <v>262</v>
      </c>
      <c r="B274" s="25" t="s">
        <v>543</v>
      </c>
      <c r="C274" s="26" t="s">
        <v>456</v>
      </c>
      <c r="D274" s="26" t="s">
        <v>178</v>
      </c>
      <c r="E274" s="26" t="s">
        <v>38</v>
      </c>
      <c r="F274" s="66">
        <v>2719290.82</v>
      </c>
      <c r="G274" s="66">
        <v>1073224.38</v>
      </c>
      <c r="H274" s="66">
        <f t="shared" si="8"/>
        <v>39.46706884407457</v>
      </c>
    </row>
    <row r="275" spans="1:8" ht="38.25">
      <c r="A275" s="36">
        <f t="shared" si="9"/>
        <v>263</v>
      </c>
      <c r="B275" s="25" t="s">
        <v>544</v>
      </c>
      <c r="C275" s="26" t="s">
        <v>456</v>
      </c>
      <c r="D275" s="26" t="s">
        <v>179</v>
      </c>
      <c r="E275" s="26" t="s">
        <v>38</v>
      </c>
      <c r="F275" s="66">
        <v>2719290.82</v>
      </c>
      <c r="G275" s="66">
        <v>1073224.38</v>
      </c>
      <c r="H275" s="66">
        <f t="shared" si="8"/>
        <v>39.46706884407457</v>
      </c>
    </row>
    <row r="276" spans="1:8" ht="12.75">
      <c r="A276" s="36">
        <f t="shared" si="9"/>
        <v>264</v>
      </c>
      <c r="B276" s="25" t="s">
        <v>232</v>
      </c>
      <c r="C276" s="26" t="s">
        <v>456</v>
      </c>
      <c r="D276" s="26" t="s">
        <v>179</v>
      </c>
      <c r="E276" s="26" t="s">
        <v>66</v>
      </c>
      <c r="F276" s="66">
        <v>2719290.82</v>
      </c>
      <c r="G276" s="66">
        <v>1073224.38</v>
      </c>
      <c r="H276" s="66">
        <f t="shared" si="8"/>
        <v>39.46706884407457</v>
      </c>
    </row>
    <row r="277" spans="1:8" ht="12.75">
      <c r="A277" s="36">
        <f t="shared" si="9"/>
        <v>265</v>
      </c>
      <c r="B277" s="25" t="s">
        <v>237</v>
      </c>
      <c r="C277" s="26" t="s">
        <v>456</v>
      </c>
      <c r="D277" s="26" t="s">
        <v>71</v>
      </c>
      <c r="E277" s="26" t="s">
        <v>38</v>
      </c>
      <c r="F277" s="66">
        <v>15</v>
      </c>
      <c r="G277" s="66">
        <v>0</v>
      </c>
      <c r="H277" s="66">
        <f t="shared" si="8"/>
        <v>0</v>
      </c>
    </row>
    <row r="278" spans="1:8" ht="38.25">
      <c r="A278" s="36">
        <f t="shared" si="9"/>
        <v>266</v>
      </c>
      <c r="B278" s="25" t="s">
        <v>541</v>
      </c>
      <c r="C278" s="26" t="s">
        <v>456</v>
      </c>
      <c r="D278" s="26" t="s">
        <v>176</v>
      </c>
      <c r="E278" s="26" t="s">
        <v>38</v>
      </c>
      <c r="F278" s="66">
        <v>15</v>
      </c>
      <c r="G278" s="66">
        <v>0</v>
      </c>
      <c r="H278" s="66">
        <f t="shared" si="8"/>
        <v>0</v>
      </c>
    </row>
    <row r="279" spans="1:8" ht="12.75">
      <c r="A279" s="36">
        <f t="shared" si="9"/>
        <v>267</v>
      </c>
      <c r="B279" s="25" t="s">
        <v>239</v>
      </c>
      <c r="C279" s="26" t="s">
        <v>456</v>
      </c>
      <c r="D279" s="26" t="s">
        <v>176</v>
      </c>
      <c r="E279" s="26" t="s">
        <v>73</v>
      </c>
      <c r="F279" s="66">
        <v>15</v>
      </c>
      <c r="G279" s="66">
        <v>0</v>
      </c>
      <c r="H279" s="66">
        <f t="shared" si="8"/>
        <v>0</v>
      </c>
    </row>
    <row r="280" spans="1:8" ht="12.75">
      <c r="A280" s="36">
        <f t="shared" si="9"/>
        <v>268</v>
      </c>
      <c r="B280" s="25" t="s">
        <v>540</v>
      </c>
      <c r="C280" s="26" t="s">
        <v>175</v>
      </c>
      <c r="D280" s="26" t="s">
        <v>40</v>
      </c>
      <c r="E280" s="26" t="s">
        <v>38</v>
      </c>
      <c r="F280" s="66">
        <v>5651985</v>
      </c>
      <c r="G280" s="66">
        <v>633811.17</v>
      </c>
      <c r="H280" s="66">
        <f t="shared" si="8"/>
        <v>11.213957043410414</v>
      </c>
    </row>
    <row r="281" spans="1:8" ht="12.75">
      <c r="A281" s="36">
        <f t="shared" si="9"/>
        <v>269</v>
      </c>
      <c r="B281" s="25" t="s">
        <v>237</v>
      </c>
      <c r="C281" s="26" t="s">
        <v>175</v>
      </c>
      <c r="D281" s="26" t="s">
        <v>71</v>
      </c>
      <c r="E281" s="26" t="s">
        <v>38</v>
      </c>
      <c r="F281" s="66">
        <v>5651985</v>
      </c>
      <c r="G281" s="66">
        <v>633811.17</v>
      </c>
      <c r="H281" s="66">
        <f t="shared" si="8"/>
        <v>11.213957043410414</v>
      </c>
    </row>
    <row r="282" spans="1:8" ht="38.25">
      <c r="A282" s="36">
        <f t="shared" si="9"/>
        <v>270</v>
      </c>
      <c r="B282" s="25" t="s">
        <v>541</v>
      </c>
      <c r="C282" s="26" t="s">
        <v>175</v>
      </c>
      <c r="D282" s="26" t="s">
        <v>176</v>
      </c>
      <c r="E282" s="26" t="s">
        <v>38</v>
      </c>
      <c r="F282" s="66">
        <v>5651985</v>
      </c>
      <c r="G282" s="66">
        <v>633811.17</v>
      </c>
      <c r="H282" s="66">
        <f t="shared" si="8"/>
        <v>11.213957043410414</v>
      </c>
    </row>
    <row r="283" spans="1:8" ht="12.75">
      <c r="A283" s="36">
        <f t="shared" si="9"/>
        <v>271</v>
      </c>
      <c r="B283" s="25" t="s">
        <v>239</v>
      </c>
      <c r="C283" s="26" t="s">
        <v>175</v>
      </c>
      <c r="D283" s="26" t="s">
        <v>176</v>
      </c>
      <c r="E283" s="26" t="s">
        <v>73</v>
      </c>
      <c r="F283" s="66">
        <v>5651985</v>
      </c>
      <c r="G283" s="66">
        <v>633811.17</v>
      </c>
      <c r="H283" s="66">
        <f t="shared" si="8"/>
        <v>11.213957043410414</v>
      </c>
    </row>
    <row r="284" spans="1:8" ht="25.5">
      <c r="A284" s="36">
        <f t="shared" si="9"/>
        <v>272</v>
      </c>
      <c r="B284" s="25" t="s">
        <v>542</v>
      </c>
      <c r="C284" s="26" t="s">
        <v>177</v>
      </c>
      <c r="D284" s="26" t="s">
        <v>40</v>
      </c>
      <c r="E284" s="26" t="s">
        <v>38</v>
      </c>
      <c r="F284" s="66">
        <v>217121.5</v>
      </c>
      <c r="G284" s="66">
        <v>217121.5</v>
      </c>
      <c r="H284" s="66">
        <f t="shared" si="8"/>
        <v>100</v>
      </c>
    </row>
    <row r="285" spans="1:8" ht="12.75">
      <c r="A285" s="36">
        <f t="shared" si="9"/>
        <v>273</v>
      </c>
      <c r="B285" s="25" t="s">
        <v>292</v>
      </c>
      <c r="C285" s="26" t="s">
        <v>177</v>
      </c>
      <c r="D285" s="26" t="s">
        <v>125</v>
      </c>
      <c r="E285" s="26" t="s">
        <v>38</v>
      </c>
      <c r="F285" s="66">
        <v>217121.5</v>
      </c>
      <c r="G285" s="66">
        <v>217121.5</v>
      </c>
      <c r="H285" s="66">
        <f t="shared" si="8"/>
        <v>100</v>
      </c>
    </row>
    <row r="286" spans="1:8" ht="25.5">
      <c r="A286" s="36">
        <f t="shared" si="9"/>
        <v>274</v>
      </c>
      <c r="B286" s="25" t="s">
        <v>231</v>
      </c>
      <c r="C286" s="26" t="s">
        <v>177</v>
      </c>
      <c r="D286" s="26" t="s">
        <v>126</v>
      </c>
      <c r="E286" s="26" t="s">
        <v>38</v>
      </c>
      <c r="F286" s="66">
        <v>217121.5</v>
      </c>
      <c r="G286" s="66">
        <v>217121.5</v>
      </c>
      <c r="H286" s="66">
        <f t="shared" si="8"/>
        <v>100</v>
      </c>
    </row>
    <row r="287" spans="1:8" ht="12.75">
      <c r="A287" s="36">
        <f t="shared" si="9"/>
        <v>275</v>
      </c>
      <c r="B287" s="25" t="s">
        <v>232</v>
      </c>
      <c r="C287" s="26" t="s">
        <v>177</v>
      </c>
      <c r="D287" s="26" t="s">
        <v>126</v>
      </c>
      <c r="E287" s="26" t="s">
        <v>66</v>
      </c>
      <c r="F287" s="66">
        <v>217121.5</v>
      </c>
      <c r="G287" s="66">
        <v>217121.5</v>
      </c>
      <c r="H287" s="66">
        <f t="shared" si="8"/>
        <v>100</v>
      </c>
    </row>
    <row r="288" spans="1:8" ht="38.25">
      <c r="A288" s="37">
        <f t="shared" si="9"/>
        <v>276</v>
      </c>
      <c r="B288" s="38" t="s">
        <v>545</v>
      </c>
      <c r="C288" s="39" t="s">
        <v>180</v>
      </c>
      <c r="D288" s="39" t="s">
        <v>40</v>
      </c>
      <c r="E288" s="39" t="s">
        <v>38</v>
      </c>
      <c r="F288" s="65">
        <v>159798232.22</v>
      </c>
      <c r="G288" s="65">
        <f>62233515.22+596400+13300</f>
        <v>62843215.22</v>
      </c>
      <c r="H288" s="65">
        <f t="shared" si="8"/>
        <v>39.32660227021878</v>
      </c>
    </row>
    <row r="289" spans="1:8" ht="38.25">
      <c r="A289" s="36">
        <f t="shared" si="9"/>
        <v>277</v>
      </c>
      <c r="B289" s="25" t="s">
        <v>546</v>
      </c>
      <c r="C289" s="26" t="s">
        <v>181</v>
      </c>
      <c r="D289" s="26" t="s">
        <v>40</v>
      </c>
      <c r="E289" s="26" t="s">
        <v>38</v>
      </c>
      <c r="F289" s="66">
        <v>32200000</v>
      </c>
      <c r="G289" s="66">
        <v>16100000</v>
      </c>
      <c r="H289" s="66">
        <f t="shared" si="8"/>
        <v>50</v>
      </c>
    </row>
    <row r="290" spans="1:8" ht="12.75">
      <c r="A290" s="36">
        <f t="shared" si="9"/>
        <v>278</v>
      </c>
      <c r="B290" s="25" t="s">
        <v>547</v>
      </c>
      <c r="C290" s="26" t="s">
        <v>181</v>
      </c>
      <c r="D290" s="26" t="s">
        <v>182</v>
      </c>
      <c r="E290" s="26" t="s">
        <v>38</v>
      </c>
      <c r="F290" s="66">
        <v>2745000</v>
      </c>
      <c r="G290" s="66">
        <v>1378000</v>
      </c>
      <c r="H290" s="66">
        <f t="shared" si="8"/>
        <v>50.200364298724956</v>
      </c>
    </row>
    <row r="291" spans="1:8" ht="25.5">
      <c r="A291" s="36">
        <f t="shared" si="9"/>
        <v>279</v>
      </c>
      <c r="B291" s="25" t="s">
        <v>548</v>
      </c>
      <c r="C291" s="26" t="s">
        <v>181</v>
      </c>
      <c r="D291" s="26" t="s">
        <v>183</v>
      </c>
      <c r="E291" s="26" t="s">
        <v>38</v>
      </c>
      <c r="F291" s="66">
        <v>2745000</v>
      </c>
      <c r="G291" s="66">
        <v>1378000</v>
      </c>
      <c r="H291" s="66">
        <f t="shared" si="8"/>
        <v>50.200364298724956</v>
      </c>
    </row>
    <row r="292" spans="1:8" ht="12.75">
      <c r="A292" s="36">
        <f t="shared" si="9"/>
        <v>280</v>
      </c>
      <c r="B292" s="25" t="s">
        <v>549</v>
      </c>
      <c r="C292" s="26" t="s">
        <v>181</v>
      </c>
      <c r="D292" s="26" t="s">
        <v>183</v>
      </c>
      <c r="E292" s="26" t="s">
        <v>184</v>
      </c>
      <c r="F292" s="66">
        <v>2745000</v>
      </c>
      <c r="G292" s="66">
        <v>1378000</v>
      </c>
      <c r="H292" s="66">
        <f t="shared" si="8"/>
        <v>50.200364298724956</v>
      </c>
    </row>
    <row r="293" spans="1:8" ht="51">
      <c r="A293" s="36">
        <f t="shared" si="9"/>
        <v>281</v>
      </c>
      <c r="B293" s="25" t="s">
        <v>233</v>
      </c>
      <c r="C293" s="26" t="s">
        <v>181</v>
      </c>
      <c r="D293" s="26" t="s">
        <v>67</v>
      </c>
      <c r="E293" s="26" t="s">
        <v>38</v>
      </c>
      <c r="F293" s="66">
        <v>29455000</v>
      </c>
      <c r="G293" s="66">
        <v>14722000</v>
      </c>
      <c r="H293" s="66">
        <f t="shared" si="8"/>
        <v>49.98132744865048</v>
      </c>
    </row>
    <row r="294" spans="1:8" ht="51">
      <c r="A294" s="36">
        <f t="shared" si="9"/>
        <v>282</v>
      </c>
      <c r="B294" s="25" t="s">
        <v>550</v>
      </c>
      <c r="C294" s="26" t="s">
        <v>181</v>
      </c>
      <c r="D294" s="26" t="s">
        <v>185</v>
      </c>
      <c r="E294" s="26" t="s">
        <v>38</v>
      </c>
      <c r="F294" s="66">
        <v>29455000</v>
      </c>
      <c r="G294" s="66">
        <v>14722000</v>
      </c>
      <c r="H294" s="66">
        <f t="shared" si="8"/>
        <v>49.98132744865048</v>
      </c>
    </row>
    <row r="295" spans="1:8" ht="25.5">
      <c r="A295" s="36">
        <f t="shared" si="9"/>
        <v>283</v>
      </c>
      <c r="B295" s="25" t="s">
        <v>551</v>
      </c>
      <c r="C295" s="26" t="s">
        <v>181</v>
      </c>
      <c r="D295" s="26" t="s">
        <v>185</v>
      </c>
      <c r="E295" s="26" t="s">
        <v>186</v>
      </c>
      <c r="F295" s="66">
        <v>29455000</v>
      </c>
      <c r="G295" s="66">
        <v>14722000</v>
      </c>
      <c r="H295" s="66">
        <f t="shared" si="8"/>
        <v>49.98132744865048</v>
      </c>
    </row>
    <row r="296" spans="1:8" ht="14.25" customHeight="1">
      <c r="A296" s="36">
        <f t="shared" si="9"/>
        <v>284</v>
      </c>
      <c r="B296" s="25" t="s">
        <v>552</v>
      </c>
      <c r="C296" s="26" t="s">
        <v>187</v>
      </c>
      <c r="D296" s="26" t="s">
        <v>40</v>
      </c>
      <c r="E296" s="26" t="s">
        <v>38</v>
      </c>
      <c r="F296" s="66">
        <v>127598232.22</v>
      </c>
      <c r="G296" s="66">
        <f>46133515.22+596400+13300</f>
        <v>46743215.22</v>
      </c>
      <c r="H296" s="66">
        <f t="shared" si="8"/>
        <v>36.633121326796385</v>
      </c>
    </row>
    <row r="297" spans="1:8" ht="51">
      <c r="A297" s="36">
        <f t="shared" si="9"/>
        <v>285</v>
      </c>
      <c r="B297" s="25" t="s">
        <v>457</v>
      </c>
      <c r="C297" s="26" t="s">
        <v>187</v>
      </c>
      <c r="D297" s="26" t="s">
        <v>458</v>
      </c>
      <c r="E297" s="26" t="s">
        <v>38</v>
      </c>
      <c r="F297" s="66">
        <v>11485095.22</v>
      </c>
      <c r="G297" s="66">
        <v>11485095.22</v>
      </c>
      <c r="H297" s="66">
        <f t="shared" si="8"/>
        <v>100</v>
      </c>
    </row>
    <row r="298" spans="1:8" ht="25.5">
      <c r="A298" s="36">
        <f t="shared" si="9"/>
        <v>286</v>
      </c>
      <c r="B298" s="25" t="s">
        <v>551</v>
      </c>
      <c r="C298" s="26" t="s">
        <v>187</v>
      </c>
      <c r="D298" s="26" t="s">
        <v>458</v>
      </c>
      <c r="E298" s="26" t="s">
        <v>186</v>
      </c>
      <c r="F298" s="66">
        <v>11485095.22</v>
      </c>
      <c r="G298" s="66">
        <v>11485095.22</v>
      </c>
      <c r="H298" s="66">
        <f t="shared" si="8"/>
        <v>100</v>
      </c>
    </row>
    <row r="299" spans="1:8" ht="25.5">
      <c r="A299" s="36">
        <f t="shared" si="9"/>
        <v>287</v>
      </c>
      <c r="B299" s="25" t="s">
        <v>553</v>
      </c>
      <c r="C299" s="26" t="s">
        <v>187</v>
      </c>
      <c r="D299" s="26" t="s">
        <v>188</v>
      </c>
      <c r="E299" s="26" t="s">
        <v>38</v>
      </c>
      <c r="F299" s="66">
        <v>1206500</v>
      </c>
      <c r="G299" s="66">
        <f>G300+G302</f>
        <v>609700</v>
      </c>
      <c r="H299" s="66">
        <f t="shared" si="8"/>
        <v>50.53460422710319</v>
      </c>
    </row>
    <row r="300" spans="1:8" ht="25.5">
      <c r="A300" s="36">
        <f t="shared" si="9"/>
        <v>288</v>
      </c>
      <c r="B300" s="25" t="s">
        <v>554</v>
      </c>
      <c r="C300" s="26" t="s">
        <v>187</v>
      </c>
      <c r="D300" s="26" t="s">
        <v>189</v>
      </c>
      <c r="E300" s="26" t="s">
        <v>38</v>
      </c>
      <c r="F300" s="66">
        <v>1193200</v>
      </c>
      <c r="G300" s="66">
        <f>G301</f>
        <v>596400</v>
      </c>
      <c r="H300" s="66">
        <f t="shared" si="8"/>
        <v>49.9832383506537</v>
      </c>
    </row>
    <row r="301" spans="1:8" ht="12.75">
      <c r="A301" s="36">
        <f t="shared" si="9"/>
        <v>289</v>
      </c>
      <c r="B301" s="25" t="s">
        <v>555</v>
      </c>
      <c r="C301" s="26" t="s">
        <v>187</v>
      </c>
      <c r="D301" s="26" t="s">
        <v>189</v>
      </c>
      <c r="E301" s="26" t="s">
        <v>190</v>
      </c>
      <c r="F301" s="66">
        <v>1193200</v>
      </c>
      <c r="G301" s="66">
        <v>596400</v>
      </c>
      <c r="H301" s="66">
        <f t="shared" si="8"/>
        <v>49.9832383506537</v>
      </c>
    </row>
    <row r="302" spans="1:8" ht="38.25">
      <c r="A302" s="36">
        <f t="shared" si="9"/>
        <v>290</v>
      </c>
      <c r="B302" s="25" t="s">
        <v>556</v>
      </c>
      <c r="C302" s="26" t="s">
        <v>187</v>
      </c>
      <c r="D302" s="26" t="s">
        <v>191</v>
      </c>
      <c r="E302" s="26" t="s">
        <v>38</v>
      </c>
      <c r="F302" s="66">
        <v>13300</v>
      </c>
      <c r="G302" s="66">
        <v>13300</v>
      </c>
      <c r="H302" s="66">
        <f t="shared" si="8"/>
        <v>100</v>
      </c>
    </row>
    <row r="303" spans="1:8" ht="12.75">
      <c r="A303" s="36">
        <f t="shared" si="9"/>
        <v>291</v>
      </c>
      <c r="B303" s="25" t="s">
        <v>555</v>
      </c>
      <c r="C303" s="26" t="s">
        <v>187</v>
      </c>
      <c r="D303" s="26" t="s">
        <v>191</v>
      </c>
      <c r="E303" s="26" t="s">
        <v>190</v>
      </c>
      <c r="F303" s="66">
        <v>13300</v>
      </c>
      <c r="G303" s="66">
        <v>13300</v>
      </c>
      <c r="H303" s="66">
        <f t="shared" si="8"/>
        <v>100</v>
      </c>
    </row>
    <row r="304" spans="1:8" ht="12.75">
      <c r="A304" s="36">
        <f t="shared" si="9"/>
        <v>292</v>
      </c>
      <c r="B304" s="25" t="s">
        <v>557</v>
      </c>
      <c r="C304" s="26" t="s">
        <v>187</v>
      </c>
      <c r="D304" s="26" t="s">
        <v>192</v>
      </c>
      <c r="E304" s="26" t="s">
        <v>38</v>
      </c>
      <c r="F304" s="66">
        <v>72493000</v>
      </c>
      <c r="G304" s="66">
        <v>33982920</v>
      </c>
      <c r="H304" s="66">
        <f t="shared" si="8"/>
        <v>46.87751920875119</v>
      </c>
    </row>
    <row r="305" spans="1:8" ht="25.5">
      <c r="A305" s="36">
        <f t="shared" si="9"/>
        <v>293</v>
      </c>
      <c r="B305" s="25" t="s">
        <v>558</v>
      </c>
      <c r="C305" s="26" t="s">
        <v>187</v>
      </c>
      <c r="D305" s="26" t="s">
        <v>193</v>
      </c>
      <c r="E305" s="26" t="s">
        <v>38</v>
      </c>
      <c r="F305" s="66">
        <v>69571000</v>
      </c>
      <c r="G305" s="66">
        <v>33982920</v>
      </c>
      <c r="H305" s="66">
        <f t="shared" si="8"/>
        <v>48.84638714406865</v>
      </c>
    </row>
    <row r="306" spans="1:8" ht="25.5">
      <c r="A306" s="36">
        <f t="shared" si="9"/>
        <v>294</v>
      </c>
      <c r="B306" s="25" t="s">
        <v>551</v>
      </c>
      <c r="C306" s="26" t="s">
        <v>187</v>
      </c>
      <c r="D306" s="26" t="s">
        <v>193</v>
      </c>
      <c r="E306" s="26" t="s">
        <v>186</v>
      </c>
      <c r="F306" s="66">
        <v>69571000</v>
      </c>
      <c r="G306" s="66">
        <v>33982920</v>
      </c>
      <c r="H306" s="66">
        <f t="shared" si="8"/>
        <v>48.84638714406865</v>
      </c>
    </row>
    <row r="307" spans="1:8" ht="25.5">
      <c r="A307" s="36">
        <f t="shared" si="9"/>
        <v>295</v>
      </c>
      <c r="B307" s="25" t="s">
        <v>559</v>
      </c>
      <c r="C307" s="26" t="s">
        <v>187</v>
      </c>
      <c r="D307" s="26" t="s">
        <v>194</v>
      </c>
      <c r="E307" s="26" t="s">
        <v>38</v>
      </c>
      <c r="F307" s="66">
        <v>2922000</v>
      </c>
      <c r="G307" s="66">
        <v>0</v>
      </c>
      <c r="H307" s="66">
        <f t="shared" si="8"/>
        <v>0</v>
      </c>
    </row>
    <row r="308" spans="1:8" ht="25.5">
      <c r="A308" s="36">
        <f t="shared" si="9"/>
        <v>296</v>
      </c>
      <c r="B308" s="25" t="s">
        <v>551</v>
      </c>
      <c r="C308" s="26" t="s">
        <v>187</v>
      </c>
      <c r="D308" s="26" t="s">
        <v>194</v>
      </c>
      <c r="E308" s="26" t="s">
        <v>186</v>
      </c>
      <c r="F308" s="66">
        <v>2922000</v>
      </c>
      <c r="G308" s="66">
        <v>0</v>
      </c>
      <c r="H308" s="66">
        <f t="shared" si="8"/>
        <v>0</v>
      </c>
    </row>
    <row r="309" spans="1:8" ht="51">
      <c r="A309" s="36">
        <f t="shared" si="9"/>
        <v>297</v>
      </c>
      <c r="B309" s="25" t="s">
        <v>233</v>
      </c>
      <c r="C309" s="26" t="s">
        <v>187</v>
      </c>
      <c r="D309" s="26" t="s">
        <v>67</v>
      </c>
      <c r="E309" s="26" t="s">
        <v>38</v>
      </c>
      <c r="F309" s="66">
        <v>500</v>
      </c>
      <c r="G309" s="66">
        <v>500</v>
      </c>
      <c r="H309" s="66">
        <f t="shared" si="8"/>
        <v>100</v>
      </c>
    </row>
    <row r="310" spans="1:8" ht="63.75">
      <c r="A310" s="36">
        <f t="shared" si="9"/>
        <v>298</v>
      </c>
      <c r="B310" s="25" t="s">
        <v>235</v>
      </c>
      <c r="C310" s="26" t="s">
        <v>187</v>
      </c>
      <c r="D310" s="26" t="s">
        <v>69</v>
      </c>
      <c r="E310" s="26" t="s">
        <v>38</v>
      </c>
      <c r="F310" s="66">
        <v>500</v>
      </c>
      <c r="G310" s="66">
        <v>500</v>
      </c>
      <c r="H310" s="66">
        <f t="shared" si="8"/>
        <v>100</v>
      </c>
    </row>
    <row r="311" spans="1:8" ht="12.75">
      <c r="A311" s="36">
        <f t="shared" si="9"/>
        <v>299</v>
      </c>
      <c r="B311" s="25" t="s">
        <v>555</v>
      </c>
      <c r="C311" s="26" t="s">
        <v>187</v>
      </c>
      <c r="D311" s="26" t="s">
        <v>69</v>
      </c>
      <c r="E311" s="26" t="s">
        <v>190</v>
      </c>
      <c r="F311" s="66">
        <v>500</v>
      </c>
      <c r="G311" s="66">
        <v>500</v>
      </c>
      <c r="H311" s="66">
        <f t="shared" si="8"/>
        <v>100</v>
      </c>
    </row>
    <row r="312" spans="1:8" ht="12.75">
      <c r="A312" s="36">
        <f t="shared" si="9"/>
        <v>300</v>
      </c>
      <c r="B312" s="25" t="s">
        <v>237</v>
      </c>
      <c r="C312" s="26" t="s">
        <v>187</v>
      </c>
      <c r="D312" s="26" t="s">
        <v>71</v>
      </c>
      <c r="E312" s="26" t="s">
        <v>38</v>
      </c>
      <c r="F312" s="66">
        <v>18527137</v>
      </c>
      <c r="G312" s="66">
        <v>255000</v>
      </c>
      <c r="H312" s="66">
        <f t="shared" si="8"/>
        <v>1.3763594450669847</v>
      </c>
    </row>
    <row r="313" spans="1:8" ht="38.25">
      <c r="A313" s="36">
        <f t="shared" si="9"/>
        <v>301</v>
      </c>
      <c r="B313" s="25" t="s">
        <v>502</v>
      </c>
      <c r="C313" s="26" t="s">
        <v>187</v>
      </c>
      <c r="D313" s="26" t="s">
        <v>133</v>
      </c>
      <c r="E313" s="26" t="s">
        <v>38</v>
      </c>
      <c r="F313" s="66">
        <v>4839108</v>
      </c>
      <c r="G313" s="66">
        <v>0</v>
      </c>
      <c r="H313" s="66">
        <f t="shared" si="8"/>
        <v>0</v>
      </c>
    </row>
    <row r="314" spans="1:8" ht="25.5">
      <c r="A314" s="36">
        <f t="shared" si="9"/>
        <v>302</v>
      </c>
      <c r="B314" s="25" t="s">
        <v>551</v>
      </c>
      <c r="C314" s="26" t="s">
        <v>187</v>
      </c>
      <c r="D314" s="26" t="s">
        <v>133</v>
      </c>
      <c r="E314" s="26" t="s">
        <v>186</v>
      </c>
      <c r="F314" s="66">
        <v>4839108</v>
      </c>
      <c r="G314" s="66">
        <v>0</v>
      </c>
      <c r="H314" s="66">
        <f t="shared" si="8"/>
        <v>0</v>
      </c>
    </row>
    <row r="315" spans="1:8" ht="51">
      <c r="A315" s="36">
        <f t="shared" si="9"/>
        <v>303</v>
      </c>
      <c r="B315" s="25" t="s">
        <v>277</v>
      </c>
      <c r="C315" s="26" t="s">
        <v>187</v>
      </c>
      <c r="D315" s="26" t="s">
        <v>111</v>
      </c>
      <c r="E315" s="26" t="s">
        <v>38</v>
      </c>
      <c r="F315" s="66">
        <v>13688029</v>
      </c>
      <c r="G315" s="66">
        <v>255000</v>
      </c>
      <c r="H315" s="66">
        <f t="shared" si="8"/>
        <v>1.862941698910778</v>
      </c>
    </row>
    <row r="316" spans="1:8" ht="25.5">
      <c r="A316" s="36">
        <f t="shared" si="9"/>
        <v>304</v>
      </c>
      <c r="B316" s="25" t="s">
        <v>551</v>
      </c>
      <c r="C316" s="26" t="s">
        <v>187</v>
      </c>
      <c r="D316" s="26" t="s">
        <v>111</v>
      </c>
      <c r="E316" s="26" t="s">
        <v>186</v>
      </c>
      <c r="F316" s="66">
        <v>13688029</v>
      </c>
      <c r="G316" s="66">
        <v>255000</v>
      </c>
      <c r="H316" s="66">
        <f t="shared" si="8"/>
        <v>1.862941698910778</v>
      </c>
    </row>
    <row r="317" spans="1:8" ht="38.25">
      <c r="A317" s="36">
        <f t="shared" si="9"/>
        <v>305</v>
      </c>
      <c r="B317" s="25" t="s">
        <v>265</v>
      </c>
      <c r="C317" s="26" t="s">
        <v>187</v>
      </c>
      <c r="D317" s="26" t="s">
        <v>99</v>
      </c>
      <c r="E317" s="26" t="s">
        <v>38</v>
      </c>
      <c r="F317" s="66">
        <v>7458500</v>
      </c>
      <c r="G317" s="66">
        <v>0</v>
      </c>
      <c r="H317" s="66">
        <f t="shared" si="8"/>
        <v>0</v>
      </c>
    </row>
    <row r="318" spans="1:8" ht="52.5" customHeight="1">
      <c r="A318" s="36">
        <f t="shared" si="9"/>
        <v>306</v>
      </c>
      <c r="B318" s="25" t="s">
        <v>266</v>
      </c>
      <c r="C318" s="26" t="s">
        <v>187</v>
      </c>
      <c r="D318" s="26" t="s">
        <v>100</v>
      </c>
      <c r="E318" s="26" t="s">
        <v>38</v>
      </c>
      <c r="F318" s="66">
        <v>603200</v>
      </c>
      <c r="G318" s="66">
        <v>0</v>
      </c>
      <c r="H318" s="66">
        <f t="shared" si="8"/>
        <v>0</v>
      </c>
    </row>
    <row r="319" spans="1:8" ht="25.5">
      <c r="A319" s="36">
        <f t="shared" si="9"/>
        <v>307</v>
      </c>
      <c r="B319" s="25" t="s">
        <v>551</v>
      </c>
      <c r="C319" s="26" t="s">
        <v>187</v>
      </c>
      <c r="D319" s="26" t="s">
        <v>100</v>
      </c>
      <c r="E319" s="26" t="s">
        <v>186</v>
      </c>
      <c r="F319" s="66">
        <v>603200</v>
      </c>
      <c r="G319" s="66">
        <v>0</v>
      </c>
      <c r="H319" s="66">
        <f t="shared" si="8"/>
        <v>0</v>
      </c>
    </row>
    <row r="320" spans="1:8" ht="38.25">
      <c r="A320" s="36">
        <f t="shared" si="9"/>
        <v>308</v>
      </c>
      <c r="B320" s="25" t="s">
        <v>0</v>
      </c>
      <c r="C320" s="26" t="s">
        <v>187</v>
      </c>
      <c r="D320" s="26" t="s">
        <v>195</v>
      </c>
      <c r="E320" s="26" t="s">
        <v>38</v>
      </c>
      <c r="F320" s="66">
        <v>3589200</v>
      </c>
      <c r="G320" s="66">
        <v>0</v>
      </c>
      <c r="H320" s="66">
        <f t="shared" si="8"/>
        <v>0</v>
      </c>
    </row>
    <row r="321" spans="1:8" ht="25.5">
      <c r="A321" s="36">
        <f t="shared" si="9"/>
        <v>309</v>
      </c>
      <c r="B321" s="25" t="s">
        <v>551</v>
      </c>
      <c r="C321" s="26" t="s">
        <v>187</v>
      </c>
      <c r="D321" s="26" t="s">
        <v>195</v>
      </c>
      <c r="E321" s="26" t="s">
        <v>186</v>
      </c>
      <c r="F321" s="66">
        <v>3589200</v>
      </c>
      <c r="G321" s="66">
        <v>0</v>
      </c>
      <c r="H321" s="66">
        <f t="shared" si="8"/>
        <v>0</v>
      </c>
    </row>
    <row r="322" spans="1:8" ht="39" customHeight="1">
      <c r="A322" s="36">
        <f t="shared" si="9"/>
        <v>310</v>
      </c>
      <c r="B322" s="25" t="s">
        <v>1</v>
      </c>
      <c r="C322" s="26" t="s">
        <v>187</v>
      </c>
      <c r="D322" s="26" t="s">
        <v>196</v>
      </c>
      <c r="E322" s="26" t="s">
        <v>38</v>
      </c>
      <c r="F322" s="66">
        <v>3266100</v>
      </c>
      <c r="G322" s="66">
        <v>0</v>
      </c>
      <c r="H322" s="66">
        <f t="shared" si="8"/>
        <v>0</v>
      </c>
    </row>
    <row r="323" spans="1:8" ht="25.5">
      <c r="A323" s="36">
        <f t="shared" si="9"/>
        <v>311</v>
      </c>
      <c r="B323" s="25" t="s">
        <v>551</v>
      </c>
      <c r="C323" s="26" t="s">
        <v>187</v>
      </c>
      <c r="D323" s="26" t="s">
        <v>196</v>
      </c>
      <c r="E323" s="26" t="s">
        <v>186</v>
      </c>
      <c r="F323" s="66">
        <v>3266100</v>
      </c>
      <c r="G323" s="66">
        <v>0</v>
      </c>
      <c r="H323" s="66">
        <f t="shared" si="8"/>
        <v>0</v>
      </c>
    </row>
    <row r="324" spans="1:8" ht="27" customHeight="1">
      <c r="A324" s="36">
        <f t="shared" si="9"/>
        <v>312</v>
      </c>
      <c r="B324" s="25" t="s">
        <v>267</v>
      </c>
      <c r="C324" s="26" t="s">
        <v>187</v>
      </c>
      <c r="D324" s="26" t="s">
        <v>101</v>
      </c>
      <c r="E324" s="26" t="s">
        <v>38</v>
      </c>
      <c r="F324" s="66">
        <v>15210500</v>
      </c>
      <c r="G324" s="66">
        <v>0</v>
      </c>
      <c r="H324" s="66">
        <f t="shared" si="8"/>
        <v>0</v>
      </c>
    </row>
    <row r="325" spans="1:8" ht="38.25">
      <c r="A325" s="36">
        <f t="shared" si="9"/>
        <v>313</v>
      </c>
      <c r="B325" s="25" t="s">
        <v>268</v>
      </c>
      <c r="C325" s="26" t="s">
        <v>187</v>
      </c>
      <c r="D325" s="26" t="s">
        <v>102</v>
      </c>
      <c r="E325" s="26" t="s">
        <v>38</v>
      </c>
      <c r="F325" s="66">
        <v>15210500</v>
      </c>
      <c r="G325" s="66">
        <v>0</v>
      </c>
      <c r="H325" s="66">
        <f t="shared" si="8"/>
        <v>0</v>
      </c>
    </row>
    <row r="326" spans="1:8" ht="25.5">
      <c r="A326" s="36">
        <f t="shared" si="9"/>
        <v>314</v>
      </c>
      <c r="B326" s="25" t="s">
        <v>551</v>
      </c>
      <c r="C326" s="26" t="s">
        <v>187</v>
      </c>
      <c r="D326" s="26" t="s">
        <v>102</v>
      </c>
      <c r="E326" s="26" t="s">
        <v>186</v>
      </c>
      <c r="F326" s="66">
        <v>15210500</v>
      </c>
      <c r="G326" s="66">
        <v>0</v>
      </c>
      <c r="H326" s="66">
        <f t="shared" si="8"/>
        <v>0</v>
      </c>
    </row>
    <row r="327" spans="1:8" ht="25.5">
      <c r="A327" s="36">
        <f t="shared" si="9"/>
        <v>315</v>
      </c>
      <c r="B327" s="25" t="s">
        <v>520</v>
      </c>
      <c r="C327" s="26" t="s">
        <v>187</v>
      </c>
      <c r="D327" s="26" t="s">
        <v>154</v>
      </c>
      <c r="E327" s="26" t="s">
        <v>38</v>
      </c>
      <c r="F327" s="66">
        <v>410000</v>
      </c>
      <c r="G327" s="66">
        <v>410000</v>
      </c>
      <c r="H327" s="66">
        <f t="shared" si="8"/>
        <v>100</v>
      </c>
    </row>
    <row r="328" spans="1:8" ht="63.75" customHeight="1">
      <c r="A328" s="36">
        <f t="shared" si="9"/>
        <v>316</v>
      </c>
      <c r="B328" s="25" t="s">
        <v>4</v>
      </c>
      <c r="C328" s="26" t="s">
        <v>187</v>
      </c>
      <c r="D328" s="26" t="s">
        <v>155</v>
      </c>
      <c r="E328" s="26" t="s">
        <v>38</v>
      </c>
      <c r="F328" s="66">
        <v>80000</v>
      </c>
      <c r="G328" s="66">
        <v>80000</v>
      </c>
      <c r="H328" s="66">
        <f t="shared" si="8"/>
        <v>100</v>
      </c>
    </row>
    <row r="329" spans="1:8" ht="25.5">
      <c r="A329" s="36">
        <f t="shared" si="9"/>
        <v>317</v>
      </c>
      <c r="B329" s="25" t="s">
        <v>551</v>
      </c>
      <c r="C329" s="26" t="s">
        <v>187</v>
      </c>
      <c r="D329" s="26" t="s">
        <v>155</v>
      </c>
      <c r="E329" s="26" t="s">
        <v>186</v>
      </c>
      <c r="F329" s="66">
        <v>80000</v>
      </c>
      <c r="G329" s="66">
        <v>80000</v>
      </c>
      <c r="H329" s="66">
        <f t="shared" si="8"/>
        <v>100</v>
      </c>
    </row>
    <row r="330" spans="1:8" ht="66" customHeight="1">
      <c r="A330" s="36">
        <f t="shared" si="9"/>
        <v>318</v>
      </c>
      <c r="B330" s="25" t="s">
        <v>5</v>
      </c>
      <c r="C330" s="26" t="s">
        <v>187</v>
      </c>
      <c r="D330" s="26" t="s">
        <v>197</v>
      </c>
      <c r="E330" s="26" t="s">
        <v>38</v>
      </c>
      <c r="F330" s="66">
        <v>330000</v>
      </c>
      <c r="G330" s="66">
        <v>330000</v>
      </c>
      <c r="H330" s="66">
        <f t="shared" si="8"/>
        <v>100</v>
      </c>
    </row>
    <row r="331" spans="1:8" ht="25.5">
      <c r="A331" s="36">
        <f t="shared" si="9"/>
        <v>319</v>
      </c>
      <c r="B331" s="25" t="s">
        <v>551</v>
      </c>
      <c r="C331" s="26" t="s">
        <v>187</v>
      </c>
      <c r="D331" s="26" t="s">
        <v>197</v>
      </c>
      <c r="E331" s="26" t="s">
        <v>186</v>
      </c>
      <c r="F331" s="66">
        <v>330000</v>
      </c>
      <c r="G331" s="66">
        <v>330000</v>
      </c>
      <c r="H331" s="66">
        <f t="shared" si="8"/>
        <v>100</v>
      </c>
    </row>
    <row r="332" spans="1:8" ht="25.5">
      <c r="A332" s="36">
        <f t="shared" si="9"/>
        <v>320</v>
      </c>
      <c r="B332" s="25" t="s">
        <v>2</v>
      </c>
      <c r="C332" s="26" t="s">
        <v>187</v>
      </c>
      <c r="D332" s="26" t="s">
        <v>198</v>
      </c>
      <c r="E332" s="26" t="s">
        <v>38</v>
      </c>
      <c r="F332" s="66">
        <v>807000</v>
      </c>
      <c r="G332" s="66">
        <v>0</v>
      </c>
      <c r="H332" s="66">
        <f t="shared" si="8"/>
        <v>0</v>
      </c>
    </row>
    <row r="333" spans="1:8" ht="25.5">
      <c r="A333" s="36">
        <f t="shared" si="9"/>
        <v>321</v>
      </c>
      <c r="B333" s="25" t="s">
        <v>551</v>
      </c>
      <c r="C333" s="26" t="s">
        <v>187</v>
      </c>
      <c r="D333" s="26" t="s">
        <v>198</v>
      </c>
      <c r="E333" s="26" t="s">
        <v>186</v>
      </c>
      <c r="F333" s="66">
        <v>807000</v>
      </c>
      <c r="G333" s="66">
        <v>0</v>
      </c>
      <c r="H333" s="66">
        <f t="shared" si="8"/>
        <v>0</v>
      </c>
    </row>
    <row r="334" spans="2:8" ht="12.75">
      <c r="B334" s="33" t="s">
        <v>406</v>
      </c>
      <c r="C334" s="34"/>
      <c r="D334" s="35"/>
      <c r="E334" s="34"/>
      <c r="F334" s="67">
        <v>672619306.91</v>
      </c>
      <c r="G334" s="67">
        <f>272033389.59+4909506.77</f>
        <v>276942896.35999995</v>
      </c>
      <c r="H334" s="67">
        <f>G334/F334*100</f>
        <v>41.17379526797561</v>
      </c>
    </row>
  </sheetData>
  <sheetProtection/>
  <mergeCells count="14">
    <mergeCell ref="G9:H10"/>
    <mergeCell ref="F9:F11"/>
    <mergeCell ref="E9:E11"/>
    <mergeCell ref="E1:F1"/>
    <mergeCell ref="E4:F4"/>
    <mergeCell ref="E6:F6"/>
    <mergeCell ref="E3:G3"/>
    <mergeCell ref="E2:G2"/>
    <mergeCell ref="A7:H7"/>
    <mergeCell ref="G4:H4"/>
    <mergeCell ref="A9:A11"/>
    <mergeCell ref="B9:B11"/>
    <mergeCell ref="C9:C11"/>
    <mergeCell ref="D9:D11"/>
  </mergeCells>
  <printOptions/>
  <pageMargins left="0.7874015748031497" right="0" top="0.1968503937007874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Pechalyna</cp:lastModifiedBy>
  <cp:lastPrinted>2012-07-26T03:16:27Z</cp:lastPrinted>
  <dcterms:created xsi:type="dcterms:W3CDTF">1996-10-08T23:32:33Z</dcterms:created>
  <dcterms:modified xsi:type="dcterms:W3CDTF">2012-07-26T05:25:15Z</dcterms:modified>
  <cp:category/>
  <cp:version/>
  <cp:contentType/>
  <cp:contentStatus/>
</cp:coreProperties>
</file>